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1HUTRIN\2025\11-2025\"/>
    </mc:Choice>
  </mc:AlternateContent>
  <xr:revisionPtr revIDLastSave="0" documentId="8_{60F78B1D-99EE-4AB4-9733-51FD60196DA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NOVEMBRO 2025" sheetId="1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56" i="19" l="1" a="1"/>
  <c r="B156" i="19" s="1"/>
  <c r="B91" i="19"/>
  <c r="B187" i="19"/>
  <c r="B112" i="19"/>
  <c r="B125" i="19"/>
  <c r="B94" i="19"/>
  <c r="B40" i="19"/>
  <c r="B57" i="19"/>
  <c r="B174" i="19"/>
  <c r="B27" i="19"/>
  <c r="B82" i="19"/>
  <c r="B201" i="19" l="1"/>
  <c r="B172" i="19"/>
  <c r="B25" i="19"/>
  <c r="B141" i="19"/>
  <c r="B132" i="19" s="1"/>
  <c r="B167" i="19" l="1"/>
  <c r="B158" i="19"/>
  <c r="B131" i="19" s="1"/>
  <c r="B126" i="19"/>
  <c r="B207" i="19"/>
  <c r="B170" i="19"/>
  <c r="B164" i="19"/>
  <c r="B107" i="19"/>
  <c r="B109" i="19" s="1"/>
  <c r="B80" i="19"/>
  <c r="B128" i="19" l="1"/>
  <c r="B129" i="19"/>
  <c r="B165" i="19"/>
  <c r="B111" i="19"/>
  <c r="B93" i="19"/>
  <c r="B56" i="19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<sst xmlns="http://schemas.openxmlformats.org/spreadsheetml/2006/main" count="197" uniqueCount="160">
  <si>
    <t>Relatório Mensal Comparativo de Recursos Recebidos, Gastos e Devolvidos ao Poder Público</t>
  </si>
  <si>
    <t>NOME DO ÓRGÃO PÚBLICO/CONTRATANTE: Secretária  de Estado da Saúde - SES</t>
  </si>
  <si>
    <t>CNPJ:02.529.964/0001-57</t>
  </si>
  <si>
    <t>NOME DA ORGANIZAÇÃO SOCIAL/CONTRATADA: Instituto de Medicina Estudo e Desenvolvimento - IMED</t>
  </si>
  <si>
    <t>CNPJ: 19.324.171/0001-02</t>
  </si>
  <si>
    <t>NOME DA UNIDADE GERIDA:  Hospital de Urgências de Trindade - Hutrin</t>
  </si>
  <si>
    <t>CNPJ: 19.324.171/0004-47</t>
  </si>
  <si>
    <t>CONTRATO DE GESTÃO/ADITIVO Nº: 037/2021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</si>
  <si>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</si>
  <si>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</si>
  <si>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</si>
  <si>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</si>
  <si>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</si>
  <si>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FUNDO FIXO</t>
  </si>
  <si>
    <t>SANTANDER  AG:3410 SUPER DIGITAL:77005308-4</t>
  </si>
  <si>
    <t>XP INVESTIMENTOS 589626-0</t>
  </si>
  <si>
    <t>1.3 Aplicações financeiras  (DETALHAR NÚMERO DA CONTA E FINALIDADE -SE CUSTEIO OU INVESTIMENTO)</t>
  </si>
  <si>
    <t xml:space="preserve">SANTANDER AG:2175 CONT APLIC:13006666-9 </t>
  </si>
  <si>
    <t xml:space="preserve">SANTANDER CDB 13006666-9 - 3% DA FOLHA </t>
  </si>
  <si>
    <t xml:space="preserve">C.E.F AG: 0238 CONT APLIC: 5036-8 AUTOMATICA </t>
  </si>
  <si>
    <t>SALDO ANTERIOR (1= 1.1 + 1.2 + 1.3)</t>
  </si>
  <si>
    <t>2.ENTRADAS DE RECURSOS FINANCEIROS</t>
  </si>
  <si>
    <t>2.2 Repasse - INVESTIMENTO (DETALHAR NÚMERO DA CONTA )</t>
  </si>
  <si>
    <t>2.3 Rendimento sobre Aplicação Financeiras - CUSTEIO (DETALHAR NÚMERO DA CONTA)</t>
  </si>
  <si>
    <t>2.4 Rendimento sobre Aplicação Financeiras - INVESTIMENTO (DETALHAR NÚMERO DA CONTA)</t>
  </si>
  <si>
    <t>2.5 Outras entradas (ex: convênio, doações - especificar)</t>
  </si>
  <si>
    <t>Recuperação de Despesas</t>
  </si>
  <si>
    <t>Desbloqueio Bancário</t>
  </si>
  <si>
    <t>Devolução do saldo de caixa</t>
  </si>
  <si>
    <t>Aporte para Caixa</t>
  </si>
  <si>
    <t>TOTAL DE ENTRADAS (2= 2.1 + 2.2 + 2.3 + 2.4 + 2.5)</t>
  </si>
  <si>
    <t>3. RESGATE APLICAÇÃO FINANCEIRA</t>
  </si>
  <si>
    <t>3.1 Resgate Aplicação - CUSTEIO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</si>
  <si>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</si>
  <si>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</si>
  <si>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</si>
  <si>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</si>
  <si>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</si>
  <si>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</si>
  <si>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</si>
  <si>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</si>
  <si>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</si>
  <si>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</si>
  <si>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</si>
  <si>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</si>
  <si>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>Concessionárias (Água, luz e telefonia)</t>
  </si>
  <si>
    <t>Rescisões Trabalhistas</t>
  </si>
  <si>
    <t>Encargos Sobre Rescisão Trabalhista</t>
  </si>
  <si>
    <t>Despesas Bancárias</t>
  </si>
  <si>
    <t>Alugueis</t>
  </si>
  <si>
    <t>Devolução de verba ao poder público</t>
  </si>
  <si>
    <t xml:space="preserve">IRRF/IOF S/Aplicação Financeira 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</si>
  <si>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</si>
  <si>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</si>
  <si>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</si>
  <si>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</si>
  <si>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</si>
  <si>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</si>
  <si>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</si>
  <si>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</si>
  <si>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</si>
  <si>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</si>
  <si>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</si>
  <si>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</si>
  <si>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</si>
  <si>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>XP FUNDO INVESTIMENTOS 640167-2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</si>
  <si>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</si>
  <si>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</si>
  <si>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</si>
  <si>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</si>
  <si>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</si>
  <si>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</si>
  <si>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</si>
  <si>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</si>
  <si>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</si>
  <si>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</si>
  <si>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Lotal/Data da emissão</t>
  </si>
  <si>
    <t>Vale Transporte</t>
  </si>
  <si>
    <t>Pensões Alimentícias</t>
  </si>
  <si>
    <t>desbloqueio Judicial</t>
  </si>
  <si>
    <t>Custas Processuais</t>
  </si>
  <si>
    <t>Reembolso de Despesas</t>
  </si>
  <si>
    <t>VIGÊNCIA DO CONTRATO DE GESTÃO/TERMO ADITIVO:                                                             INÍCIO:    25/08/2023        E         TÉRMINO  24/08/2027</t>
  </si>
  <si>
    <t>PREVISÃO DE REPASSE MENSAL DO CONTRATO DE GESTÃO/ADITIVO - CUSTEIO : R$ 5.796.227,99</t>
  </si>
  <si>
    <t>Recursos Extracontratuais</t>
  </si>
  <si>
    <t xml:space="preserve">2.1 Repasse - CUSTEIO </t>
  </si>
  <si>
    <t>C.E.F AG.0238 C/C 5036-8 - CUSTEIO</t>
  </si>
  <si>
    <t>C.E.F AG.003 C/C 2001-1 - CUSTEIO</t>
  </si>
  <si>
    <t>TOTAL GERAL DOS PAGAMENTOS (5=5.1+5.2)</t>
  </si>
  <si>
    <t>Outras Entradas</t>
  </si>
  <si>
    <t>Outras Saídas</t>
  </si>
  <si>
    <t>C.E.F AG:0238   C/C 5036-8  - CUSTEIO</t>
  </si>
  <si>
    <t>SANTANDER AG:2175 C/C 13006666-9  - CUSTEIO</t>
  </si>
  <si>
    <t>C.E.F. AG: 0238 C/C 2001-1  - CUSTEIO</t>
  </si>
  <si>
    <t>XP INVESTIMENTOS 640167-2  - CUSTEIO</t>
  </si>
  <si>
    <t>C.E.F. AG. 0238 CONTA APLIC:2001-1 GIRO  - CUSTEIO</t>
  </si>
  <si>
    <t>XP FUNDO INVESTIMENTOS 589626-0  - CUSTEIO</t>
  </si>
  <si>
    <t>Recibo de pagamento a Autônomo</t>
  </si>
  <si>
    <t xml:space="preserve">5.1.3 Materiais </t>
  </si>
  <si>
    <t xml:space="preserve">5.1.4 Investimetos </t>
  </si>
  <si>
    <t xml:space="preserve">5.1.5 Bloqueio Judicial </t>
  </si>
  <si>
    <t>5.1.6 Tributos: Impostos,Taxas e Contribuições</t>
  </si>
  <si>
    <t>5.1.7 Encargos Sociais</t>
  </si>
  <si>
    <t>5.1.8 Despesa Administrativa quando O.S. e unidade gerida se situarem em localidades diversas (Item 12.1.v da Minuta Padrão do Contrato de Gestão – PGE).</t>
  </si>
  <si>
    <t>5.1.9 Outros (Outros Fornecedores)</t>
  </si>
  <si>
    <t>5.2.5 Gastos com construção ou Ampliação</t>
  </si>
  <si>
    <t>C.E.F. AG:0238 C/C 2001-1  CUSTEIO</t>
  </si>
  <si>
    <t>SANTANDER AG:2175 C/C 13006666-9  CUSTEIO</t>
  </si>
  <si>
    <t>XP C/C  INVESTIMENTOS 640167-2  CUSTEIO</t>
  </si>
  <si>
    <t>C.E.F AG: 003 CONTA: 2001-1 GIRO APLIC  CUSTEIO</t>
  </si>
  <si>
    <t>SANTANDER CDB 13006666-9 - 3% DA FOLHA  CUSTEIO</t>
  </si>
  <si>
    <t>XP FUNDO INVESTIMENTOS 589626-0  CUSTEIO</t>
  </si>
  <si>
    <t>XP INVESTIMENTOS 589626-0  CUSTEIO</t>
  </si>
  <si>
    <t>XP FUNDO INVESTIMENTOS 640167-2  CUSTEIO</t>
  </si>
  <si>
    <t>C.E.F AG 0238 CONT APLIC: 5030-9  CUSTEIO</t>
  </si>
  <si>
    <t>C.E.F AG: 003 CONTA APLIC.2001 -1 CAIXA  CUSTEIO</t>
  </si>
  <si>
    <t>SANTANDER AG:2175 CONT APLIC:13006666-9  CUSTEIO</t>
  </si>
  <si>
    <t>CONTA APLICAÇÃO 2001-1  CUSTEIO</t>
  </si>
  <si>
    <t>C/C XP INVESTIMENTO 589626-1  CUSTEIO</t>
  </si>
  <si>
    <t>C.E.F.AG: 003 CONTA APLIC: 2001  CUSTEIO</t>
  </si>
  <si>
    <t>5.2.4 Aquisições de Equipamento Médico Hospitalar</t>
  </si>
  <si>
    <t>C.E.F AG: 0012 C/C 578620547-5 OBRA</t>
  </si>
  <si>
    <t>C.E.F AG: 0012 C/C  580133733 - 0 INVESTIMENTO</t>
  </si>
  <si>
    <t>C.E.F AG: 0012 C/C  580133734 -9  FUNDO RESCISORIO</t>
  </si>
  <si>
    <t>C.E.F AG:0238 CONT APLIC : 578532115 -3   - CUSTEIO</t>
  </si>
  <si>
    <t xml:space="preserve">C.E.F AG:0238 C/C: 579317302-8 </t>
  </si>
  <si>
    <t>C.E.F AG 0238 CONT APLIC:  579317302-8 - CUSTEIO</t>
  </si>
  <si>
    <t>C.E.F AG: 0238 CONT GIRO APLIC:  578532115 - 3  - CUSTEIO</t>
  </si>
  <si>
    <t>C.E.F AG.0012 C/C 580133732-2  - CUSTEIO</t>
  </si>
  <si>
    <t>C.E.F AG.0012 C/C 580133734 - 9 FUNDO RESCISÓRIO</t>
  </si>
  <si>
    <t>C.E.F AG.0012 C/C 580133733 - 0 INVESTIMENTO</t>
  </si>
  <si>
    <t>C.E.F AG:0238 CONT APLIC : 578532115 -3  CUSTEIO</t>
  </si>
  <si>
    <t>C.E.F AG 0238 CONT APLIC: 579317302-8 CUSTEIO</t>
  </si>
  <si>
    <t>C.E.F AG:0238 CONT APLIC : 578532115-3  CUSTEIO</t>
  </si>
  <si>
    <t>C.E.F AG:0238 CONT APLIC : 578620547 - 5CUSTEIO</t>
  </si>
  <si>
    <t>C.E.F AG: 0012 C/C 580133732-2 CUSTEIO</t>
  </si>
  <si>
    <t>C.E.F AG: 0012 C/C 580133733-0 INVESTIMENTO</t>
  </si>
  <si>
    <t>C.E.F AG: 0012 C/C  580133734-9 FUNDO RESCISORIO</t>
  </si>
  <si>
    <t>C.E.F AG:0238 C/C: 579317302-8  CUSTEIO</t>
  </si>
  <si>
    <t>C.E.F AG:0238   C/C  578532115-3 CUSTEIO</t>
  </si>
  <si>
    <t>C.E.F AG:0238 CONT APLIC :578532115-3 CUSTEIO</t>
  </si>
  <si>
    <t>C.E.F AG 0238 CONT APLIC:  579317302-8</t>
  </si>
  <si>
    <t>C.E.F AG: 0238 CONT APLIC: 578532115-3 GIRO   CUSTEIO</t>
  </si>
  <si>
    <t>CONTA APLICAÇÃO  578620547-5 OBRA</t>
  </si>
  <si>
    <t xml:space="preserve">Metodologia de Avaliação da Transparência Ativa e Passiva - Organizações sem fins lucrativos que recebem recursos públicos e seus respectivos órgãos supervisores  -  Item 3.9 da Metodologia de avaliação OSS SUBCIC 2024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</si>
  <si>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</si>
  <si>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C.E.F AG: 0012  APLICAÇÃO 578620547-5 OBRA</t>
  </si>
  <si>
    <t>C.E.F AG: 0012 C/C  580133732-2 - CUSTEIO</t>
  </si>
  <si>
    <t>C.E.F AG: 0012 APLICAÇÃO 580133732-2  CUSTEIO</t>
  </si>
  <si>
    <t xml:space="preserve">C.E.F AG: 0012 APLICAÇÃO 580133733 -0  INVESTIMENTO  </t>
  </si>
  <si>
    <t>C.E.F AG: 0012 APLICAÇÃO 580133734- 9  FUNDO RESCISÓRIO</t>
  </si>
  <si>
    <t>C.E.F AG.0012  C/C  578620547-5 OBRA</t>
  </si>
  <si>
    <t>C.E.F AG: 0012  APLICAÇÃO 578620547-5 OBRA CDB FLEX</t>
  </si>
  <si>
    <t>C.E.F. AG.: 0012 APLICAÇÃO 578620547-5 OBRA</t>
  </si>
  <si>
    <t xml:space="preserve">C.E.F. AG: 0238 CONT APLIC: 578532115-3 GIRO </t>
  </si>
  <si>
    <t>C.E.F. AG.: 0012  APLICAÇÃO 578620547-5 OBRA</t>
  </si>
  <si>
    <t>2.3</t>
  </si>
  <si>
    <t>2.1</t>
  </si>
  <si>
    <t>Competência: NOVEMBRO/2025</t>
  </si>
  <si>
    <t>7. SALDO BANCÁRIO FINAL EM 30.11.2025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</si>
</sst>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</fonts>
  <fills count="1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BFBFBF"/>
        <bgColor rgb="FFCCCCFF"/>
      </patternFill>
    </fill>
    <fill>
      <patternFill patternType="solid">
        <fgColor rgb="FFF2F2F2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BFBFBF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rgb="FFBFBFB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F2F2F2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  <fill>
      <patternFill patternType="solid">
        <fgColor rgb="FF92D05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101">
    <xf numFmtId="0" fontId="0" fillId="0" borderId="0" xfId="0"/>
    <xf numFmtId="0" fontId="6" fillId="3" borderId="1" xfId="0" applyFont="1" applyFill="1" applyBorder="1" applyAlignment="1">
      <alignment vertical="top"/>
    </xf>
    <xf numFmtId="0" fontId="0" fillId="5" borderId="0" xfId="0" applyFill="1"/>
    <xf numFmtId="0" fontId="5" fillId="6" borderId="1" xfId="0" applyFont="1" applyFill="1" applyBorder="1" applyAlignment="1">
      <alignment horizontal="center" vertical="center"/>
    </xf>
    <xf numFmtId="0" fontId="7" fillId="6" borderId="1" xfId="0" applyFont="1" applyFill="1" applyBorder="1"/>
    <xf numFmtId="4" fontId="0" fillId="6" borderId="1" xfId="0" applyNumberFormat="1" applyFill="1" applyBorder="1" applyAlignment="1">
      <alignment vertical="center" shrinkToFit="1"/>
    </xf>
    <xf numFmtId="4" fontId="0" fillId="5" borderId="1" xfId="0" applyNumberFormat="1" applyFill="1" applyBorder="1"/>
    <xf numFmtId="4" fontId="0" fillId="5" borderId="1" xfId="0" applyNumberFormat="1" applyFill="1" applyBorder="1" applyAlignment="1">
      <alignment vertical="center" shrinkToFit="1"/>
    </xf>
    <xf numFmtId="0" fontId="0" fillId="6" borderId="1" xfId="0" applyFill="1" applyBorder="1" applyAlignment="1">
      <alignment vertical="center" wrapText="1"/>
    </xf>
    <xf numFmtId="0" fontId="0" fillId="6" borderId="1" xfId="0" applyFill="1" applyBorder="1" applyAlignment="1">
      <alignment vertical="center"/>
    </xf>
    <xf numFmtId="0" fontId="7" fillId="5" borderId="1" xfId="0" applyFont="1" applyFill="1" applyBorder="1" applyAlignment="1">
      <alignment vertical="center"/>
    </xf>
    <xf numFmtId="4" fontId="3" fillId="5" borderId="1" xfId="0" applyNumberFormat="1" applyFont="1" applyFill="1" applyBorder="1" applyAlignment="1">
      <alignment vertical="center"/>
    </xf>
    <xf numFmtId="0" fontId="6" fillId="8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4" fontId="3" fillId="6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9" borderId="1" xfId="0" applyFill="1" applyBorder="1"/>
    <xf numFmtId="0" fontId="6" fillId="8" borderId="1" xfId="0" applyFont="1" applyFill="1" applyBorder="1" applyAlignment="1">
      <alignment vertical="top"/>
    </xf>
    <xf numFmtId="4" fontId="0" fillId="6" borderId="1" xfId="0" applyNumberFormat="1" applyFill="1" applyBorder="1" applyAlignment="1">
      <alignment horizontal="right"/>
    </xf>
    <xf numFmtId="0" fontId="0" fillId="6" borderId="1" xfId="0" applyFill="1" applyBorder="1"/>
    <xf numFmtId="0" fontId="3" fillId="6" borderId="1" xfId="0" applyFont="1" applyFill="1" applyBorder="1"/>
    <xf numFmtId="4" fontId="3" fillId="6" borderId="1" xfId="0" applyNumberFormat="1" applyFont="1" applyFill="1" applyBorder="1" applyAlignment="1">
      <alignment horizontal="left"/>
    </xf>
    <xf numFmtId="44" fontId="0" fillId="5" borderId="1" xfId="1" applyFont="1" applyFill="1" applyBorder="1" applyAlignment="1" applyProtection="1">
      <alignment vertical="center"/>
    </xf>
    <xf numFmtId="44" fontId="0" fillId="5" borderId="1" xfId="1" applyFont="1" applyFill="1" applyBorder="1"/>
    <xf numFmtId="44" fontId="10" fillId="5" borderId="1" xfId="1" applyFont="1" applyFill="1" applyBorder="1"/>
    <xf numFmtId="44" fontId="0" fillId="5" borderId="1" xfId="1" applyFont="1" applyFill="1" applyBorder="1" applyAlignment="1">
      <alignment vertical="center"/>
    </xf>
    <xf numFmtId="44" fontId="7" fillId="6" borderId="1" xfId="1" applyFont="1" applyFill="1" applyBorder="1" applyAlignment="1">
      <alignment vertical="center"/>
    </xf>
    <xf numFmtId="44" fontId="3" fillId="5" borderId="1" xfId="1" applyFont="1" applyFill="1" applyBorder="1" applyAlignment="1">
      <alignment vertical="center"/>
    </xf>
    <xf numFmtId="44" fontId="0" fillId="6" borderId="1" xfId="1" applyFont="1" applyFill="1" applyBorder="1" applyAlignment="1">
      <alignment vertical="center"/>
    </xf>
    <xf numFmtId="44" fontId="0" fillId="5" borderId="1" xfId="1" applyFont="1" applyFill="1" applyBorder="1" applyAlignment="1">
      <alignment horizontal="right"/>
    </xf>
    <xf numFmtId="44" fontId="0" fillId="6" borderId="1" xfId="1" applyFont="1" applyFill="1" applyBorder="1" applyAlignment="1" applyProtection="1">
      <alignment vertical="center"/>
    </xf>
    <xf numFmtId="44" fontId="0" fillId="9" borderId="1" xfId="1" applyFont="1" applyFill="1" applyBorder="1"/>
    <xf numFmtId="44" fontId="0" fillId="8" borderId="1" xfId="1" applyFont="1" applyFill="1" applyBorder="1"/>
    <xf numFmtId="44" fontId="6" fillId="3" borderId="1" xfId="1" applyFont="1" applyFill="1" applyBorder="1" applyAlignment="1" applyProtection="1">
      <alignment vertical="center"/>
    </xf>
    <xf numFmtId="0" fontId="3" fillId="0" borderId="1" xfId="0" applyFont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shrinkToFit="1"/>
    </xf>
    <xf numFmtId="44" fontId="10" fillId="5" borderId="1" xfId="1" applyFont="1" applyFill="1" applyBorder="1" applyAlignment="1" applyProtection="1">
      <alignment vertical="center"/>
    </xf>
    <xf numFmtId="0" fontId="10" fillId="6" borderId="1" xfId="0" applyFont="1" applyFill="1" applyBorder="1" applyAlignment="1">
      <alignment vertical="center" wrapText="1"/>
    </xf>
    <xf numFmtId="44" fontId="10" fillId="5" borderId="1" xfId="1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4" fontId="10" fillId="9" borderId="1" xfId="0" applyNumberFormat="1" applyFont="1" applyFill="1" applyBorder="1" applyAlignment="1">
      <alignment vertical="center" shrinkToFit="1"/>
    </xf>
    <xf numFmtId="0" fontId="6" fillId="0" borderId="1" xfId="0" applyFont="1" applyBorder="1" applyAlignment="1">
      <alignment vertical="center"/>
    </xf>
    <xf numFmtId="44" fontId="3" fillId="0" borderId="1" xfId="1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44" fontId="11" fillId="0" borderId="1" xfId="1" applyFont="1" applyFill="1" applyBorder="1" applyAlignment="1">
      <alignment vertical="center"/>
    </xf>
    <xf numFmtId="44" fontId="10" fillId="7" borderId="1" xfId="1" applyFont="1" applyFill="1" applyBorder="1" applyAlignment="1" applyProtection="1">
      <alignment vertical="center"/>
    </xf>
    <xf numFmtId="44" fontId="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 applyProtection="1">
      <alignment vertical="center"/>
    </xf>
    <xf numFmtId="44" fontId="10" fillId="0" borderId="1" xfId="1" applyFont="1" applyFill="1" applyBorder="1" applyAlignment="1">
      <alignment vertical="center"/>
    </xf>
    <xf numFmtId="4" fontId="0" fillId="0" borderId="1" xfId="0" applyNumberFormat="1" applyBorder="1" applyAlignment="1">
      <alignment vertical="center" shrinkToFit="1"/>
    </xf>
    <xf numFmtId="44" fontId="0" fillId="0" borderId="1" xfId="1" applyFont="1" applyFill="1" applyBorder="1"/>
    <xf numFmtId="44" fontId="6" fillId="0" borderId="1" xfId="1" applyFont="1" applyFill="1" applyBorder="1" applyAlignment="1">
      <alignment vertical="center"/>
    </xf>
    <xf numFmtId="0" fontId="0" fillId="0" borderId="1" xfId="0" applyBorder="1" applyAlignment="1">
      <alignment vertical="top"/>
    </xf>
    <xf numFmtId="44" fontId="6" fillId="0" borderId="1" xfId="1" applyFont="1" applyFill="1" applyBorder="1" applyAlignment="1" applyProtection="1">
      <alignment vertical="center"/>
    </xf>
    <xf numFmtId="0" fontId="6" fillId="10" borderId="1" xfId="0" applyFont="1" applyFill="1" applyBorder="1" applyAlignment="1">
      <alignment horizontal="left" vertical="center"/>
    </xf>
    <xf numFmtId="44" fontId="10" fillId="11" borderId="1" xfId="1" applyFont="1" applyFill="1" applyBorder="1" applyAlignment="1" applyProtection="1">
      <alignment vertical="center"/>
    </xf>
    <xf numFmtId="44" fontId="6" fillId="10" borderId="1" xfId="1" applyFont="1" applyFill="1" applyBorder="1" applyAlignment="1">
      <alignment horizontal="left" vertical="center"/>
    </xf>
    <xf numFmtId="0" fontId="6" fillId="12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vertical="center"/>
    </xf>
    <xf numFmtId="44" fontId="11" fillId="5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vertical="center"/>
    </xf>
    <xf numFmtId="44" fontId="11" fillId="10" borderId="1" xfId="1" applyFont="1" applyFill="1" applyBorder="1" applyAlignment="1">
      <alignment vertical="center"/>
    </xf>
    <xf numFmtId="0" fontId="10" fillId="6" borderId="1" xfId="0" applyFont="1" applyFill="1" applyBorder="1" applyAlignment="1">
      <alignment vertical="center"/>
    </xf>
    <xf numFmtId="44" fontId="11" fillId="12" borderId="1" xfId="1" applyFont="1" applyFill="1" applyBorder="1" applyAlignment="1">
      <alignment horizontal="right"/>
    </xf>
    <xf numFmtId="44" fontId="6" fillId="12" borderId="1" xfId="1" applyFont="1" applyFill="1" applyBorder="1" applyAlignment="1">
      <alignment vertical="center"/>
    </xf>
    <xf numFmtId="0" fontId="10" fillId="10" borderId="1" xfId="0" applyFont="1" applyFill="1" applyBorder="1" applyAlignment="1">
      <alignment horizontal="left" vertical="center"/>
    </xf>
    <xf numFmtId="44" fontId="10" fillId="11" borderId="1" xfId="0" applyNumberFormat="1" applyFont="1" applyFill="1" applyBorder="1"/>
    <xf numFmtId="0" fontId="12" fillId="5" borderId="1" xfId="0" applyFont="1" applyFill="1" applyBorder="1" applyAlignment="1">
      <alignment vertical="center"/>
    </xf>
    <xf numFmtId="0" fontId="3" fillId="0" borderId="1" xfId="0" applyFont="1" applyBorder="1"/>
    <xf numFmtId="44" fontId="10" fillId="13" borderId="1" xfId="1" applyFont="1" applyFill="1" applyBorder="1"/>
    <xf numFmtId="4" fontId="13" fillId="6" borderId="1" xfId="0" applyNumberFormat="1" applyFont="1" applyFill="1" applyBorder="1" applyAlignment="1">
      <alignment vertical="center" shrinkToFit="1"/>
    </xf>
    <xf numFmtId="44" fontId="6" fillId="13" borderId="1" xfId="1" applyFont="1" applyFill="1" applyBorder="1" applyAlignment="1">
      <alignment vertical="center"/>
    </xf>
    <xf numFmtId="44" fontId="11" fillId="14" borderId="1" xfId="1" applyFont="1" applyFill="1" applyBorder="1" applyAlignment="1">
      <alignment vertical="center"/>
    </xf>
    <xf numFmtId="44" fontId="7" fillId="15" borderId="1" xfId="1" applyFont="1" applyFill="1" applyBorder="1" applyAlignment="1">
      <alignment horizontal="right"/>
    </xf>
    <xf numFmtId="44" fontId="7" fillId="14" borderId="1" xfId="1" applyFont="1" applyFill="1" applyBorder="1" applyAlignment="1">
      <alignment vertical="center"/>
    </xf>
    <xf numFmtId="44" fontId="6" fillId="16" borderId="1" xfId="1" applyFont="1" applyFill="1" applyBorder="1" applyAlignment="1">
      <alignment horizontal="right"/>
    </xf>
    <xf numFmtId="44" fontId="13" fillId="5" borderId="1" xfId="1" applyFont="1" applyFill="1" applyBorder="1"/>
    <xf numFmtId="0" fontId="6" fillId="17" borderId="1" xfId="0" applyFont="1" applyFill="1" applyBorder="1" applyAlignment="1">
      <alignment vertical="center"/>
    </xf>
    <xf numFmtId="44" fontId="10" fillId="11" borderId="1" xfId="1" applyFont="1" applyFill="1" applyBorder="1"/>
    <xf numFmtId="44" fontId="13" fillId="0" borderId="1" xfId="1" applyFont="1" applyFill="1" applyBorder="1"/>
    <xf numFmtId="44" fontId="0" fillId="5" borderId="0" xfId="0" applyNumberFormat="1" applyFill="1"/>
    <xf numFmtId="0" fontId="6" fillId="14" borderId="1" xfId="0" applyFont="1" applyFill="1" applyBorder="1" applyAlignment="1">
      <alignment horizontal="left" vertical="center"/>
    </xf>
    <xf numFmtId="0" fontId="7" fillId="14" borderId="1" xfId="0" applyFont="1" applyFill="1" applyBorder="1" applyAlignment="1">
      <alignment vertical="center"/>
    </xf>
    <xf numFmtId="0" fontId="6" fillId="15" borderId="1" xfId="0" applyFont="1" applyFill="1" applyBorder="1" applyAlignment="1">
      <alignment vertical="center"/>
    </xf>
    <xf numFmtId="0" fontId="6" fillId="14" borderId="1" xfId="0" applyFont="1" applyFill="1" applyBorder="1" applyAlignment="1">
      <alignment vertical="center"/>
    </xf>
    <xf numFmtId="0" fontId="6" fillId="1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top"/>
    </xf>
    <xf numFmtId="0" fontId="4" fillId="6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/>
    </xf>
    <xf numFmtId="0" fontId="0" fillId="6" borderId="1" xfId="0" applyFill="1" applyBorder="1" applyAlignment="1">
      <alignment horizontal="left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</xdr:colOff>
          <xdr:row>0</xdr:row>
          <xdr:rowOff>9525</xdr:rowOff>
        </xdr:from>
        <xdr:to>
          <xdr:col>1</xdr:col>
          <xdr:colOff>5019675</xdr:colOff>
          <xdr:row>0</xdr:row>
          <xdr:rowOff>1190625</xdr:rowOff>
        </xdr:to>
        <xdr:sp macro="" textlink="">
          <xdr:nvSpPr>
            <xdr:cNvPr id="12291" name="Object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0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63D79-5A8E-4297-A686-FC9A9C393796}">
  <sheetPr>
    <pageSetUpPr fitToPage="1"/>
  </sheetPr>
  <dimension ref="A1:C213"/>
  <sheetViews>
    <sheetView tabSelected="1" workbookViewId="0">
      <selection activeCell="B201" sqref="B201"/>
    </sheetView>
  </sheetViews>
  <sheetFormatPr defaultRowHeight="13.5" customHeight="1" x14ac:dyDescent="0.25"/>
  <cols>
    <col min="1" max="1" width="88" customWidth="1"/>
    <col min="2" max="2" width="75.5703125" customWidth="1"/>
    <col min="3" max="3" width="16.85546875" style="2" bestFit="1" customWidth="1"/>
    <col min="4" max="16384" width="9.140625" style="2"/>
  </cols>
  <sheetData>
    <row r="1" spans="1:2" ht="96" customHeight="1" x14ac:dyDescent="0.25"/>
    <row r="2" spans="1:2" ht="13.5" customHeight="1" x14ac:dyDescent="0.25">
      <c r="A2" s="94" t="s">
        <v>0</v>
      </c>
      <c r="B2" s="94"/>
    </row>
    <row r="3" spans="1:2" ht="13.5" customHeight="1" x14ac:dyDescent="0.25">
      <c r="A3" s="94"/>
      <c r="B3" s="94"/>
    </row>
    <row r="4" spans="1:2" ht="13.5" customHeight="1" x14ac:dyDescent="0.25">
      <c r="A4" s="94"/>
      <c r="B4" s="94"/>
    </row>
    <row r="5" spans="1:2" ht="13.5" customHeight="1" x14ac:dyDescent="0.25">
      <c r="A5" s="94"/>
      <c r="B5" s="94"/>
    </row>
    <row r="6" spans="1:2" ht="13.5" customHeight="1" x14ac:dyDescent="0.25">
      <c r="A6" s="94"/>
      <c r="B6" s="94"/>
    </row>
    <row r="7" spans="1:2" ht="4.5" customHeight="1" x14ac:dyDescent="0.25">
      <c r="A7" s="94"/>
      <c r="B7" s="94"/>
    </row>
    <row r="8" spans="1:2" ht="24.75" customHeight="1" x14ac:dyDescent="0.25">
      <c r="A8" s="97" t="s">
        <v>144</v>
      </c>
      <c r="B8" s="98"/>
    </row>
    <row r="9" spans="1:2" ht="33.75" customHeight="1" x14ac:dyDescent="0.25">
      <c r="A9" s="99" t="s">
        <v>145</v>
      </c>
      <c r="B9" s="100"/>
    </row>
    <row r="10" spans="1:2" ht="13.5" customHeight="1" x14ac:dyDescent="0.25">
      <c r="A10" s="95" t="s">
        <v>1</v>
      </c>
      <c r="B10" s="95"/>
    </row>
    <row r="11" spans="1:2" ht="13.5" customHeight="1" x14ac:dyDescent="0.25">
      <c r="A11" s="9" t="s">
        <v>2</v>
      </c>
      <c r="B11" s="22"/>
    </row>
    <row r="12" spans="1:2" ht="13.5" customHeight="1" x14ac:dyDescent="0.25">
      <c r="A12" s="96" t="s">
        <v>3</v>
      </c>
      <c r="B12" s="96"/>
    </row>
    <row r="13" spans="1:2" ht="13.5" customHeight="1" x14ac:dyDescent="0.25">
      <c r="A13" s="23" t="s">
        <v>4</v>
      </c>
      <c r="B13" s="22"/>
    </row>
    <row r="14" spans="1:2" ht="13.5" customHeight="1" x14ac:dyDescent="0.25">
      <c r="A14" s="96" t="s">
        <v>5</v>
      </c>
      <c r="B14" s="96"/>
    </row>
    <row r="15" spans="1:2" ht="13.5" customHeight="1" x14ac:dyDescent="0.25">
      <c r="A15" s="23" t="s">
        <v>6</v>
      </c>
      <c r="B15" s="22"/>
    </row>
    <row r="16" spans="1:2" ht="13.5" customHeight="1" x14ac:dyDescent="0.25">
      <c r="A16" s="23" t="s">
        <v>7</v>
      </c>
      <c r="B16" s="23"/>
    </row>
    <row r="17" spans="1:2" ht="13.5" customHeight="1" x14ac:dyDescent="0.25">
      <c r="A17" s="96" t="s">
        <v>82</v>
      </c>
      <c r="B17" s="96"/>
    </row>
    <row r="18" spans="1:2" ht="13.5" customHeight="1" x14ac:dyDescent="0.25">
      <c r="A18" s="23"/>
      <c r="B18" s="22"/>
    </row>
    <row r="19" spans="1:2" ht="13.5" customHeight="1" x14ac:dyDescent="0.25">
      <c r="A19" s="72" t="s">
        <v>83</v>
      </c>
      <c r="B19" s="25"/>
    </row>
    <row r="20" spans="1:2" ht="13.5" customHeight="1" x14ac:dyDescent="0.25">
      <c r="A20" s="72" t="s">
        <v>8</v>
      </c>
      <c r="B20" s="25"/>
    </row>
    <row r="21" spans="1:2" ht="13.5" customHeight="1" x14ac:dyDescent="0.25">
      <c r="A21" s="24"/>
      <c r="B21" s="25"/>
    </row>
    <row r="22" spans="1:2" ht="18.75" customHeight="1" x14ac:dyDescent="0.25">
      <c r="A22" s="92" t="s">
        <v>9</v>
      </c>
      <c r="B22" s="92"/>
    </row>
    <row r="23" spans="1:2" ht="13.5" customHeight="1" x14ac:dyDescent="0.25">
      <c r="A23" s="3"/>
      <c r="B23" s="93"/>
    </row>
    <row r="24" spans="1:2" ht="13.5" customHeight="1" x14ac:dyDescent="0.25">
      <c r="A24" s="4" t="s">
        <v>158</v>
      </c>
      <c r="B24" s="93"/>
    </row>
    <row r="25" spans="1:2" ht="13.5" customHeight="1" x14ac:dyDescent="0.25">
      <c r="A25" s="58" t="s">
        <v>10</v>
      </c>
      <c r="B25" s="59">
        <f>SUM(B26+B27+B40)</f>
        <v>29836046.200000003</v>
      </c>
    </row>
    <row r="26" spans="1:2" ht="13.5" customHeight="1" x14ac:dyDescent="0.25">
      <c r="A26" s="39" t="s">
        <v>11</v>
      </c>
      <c r="B26" s="51">
        <v>0</v>
      </c>
    </row>
    <row r="27" spans="1:2" ht="13.5" customHeight="1" x14ac:dyDescent="0.25">
      <c r="A27" s="39" t="s">
        <v>12</v>
      </c>
      <c r="B27" s="51">
        <f>SUM(B28:B39)</f>
        <v>0</v>
      </c>
    </row>
    <row r="28" spans="1:2" ht="13.5" customHeight="1" x14ac:dyDescent="0.25">
      <c r="A28" s="74" t="s">
        <v>91</v>
      </c>
      <c r="B28" s="83">
        <v>0</v>
      </c>
    </row>
    <row r="29" spans="1:2" ht="13.5" customHeight="1" x14ac:dyDescent="0.25">
      <c r="A29" s="5" t="s">
        <v>92</v>
      </c>
      <c r="B29" s="50">
        <v>0</v>
      </c>
    </row>
    <row r="30" spans="1:2" ht="13.5" customHeight="1" x14ac:dyDescent="0.25">
      <c r="A30" s="5" t="s">
        <v>13</v>
      </c>
      <c r="B30" s="50">
        <v>0</v>
      </c>
    </row>
    <row r="31" spans="1:2" ht="13.5" customHeight="1" x14ac:dyDescent="0.25">
      <c r="A31" s="5" t="s">
        <v>93</v>
      </c>
      <c r="B31" s="50">
        <v>0</v>
      </c>
    </row>
    <row r="32" spans="1:2" ht="13.5" customHeight="1" x14ac:dyDescent="0.25">
      <c r="A32" s="5" t="s">
        <v>125</v>
      </c>
      <c r="B32" s="26">
        <v>0</v>
      </c>
    </row>
    <row r="33" spans="1:2" ht="13.5" customHeight="1" x14ac:dyDescent="0.25">
      <c r="A33" s="5" t="s">
        <v>147</v>
      </c>
      <c r="B33" s="26">
        <v>0</v>
      </c>
    </row>
    <row r="34" spans="1:2" ht="13.5" customHeight="1" x14ac:dyDescent="0.25">
      <c r="A34" s="5" t="s">
        <v>122</v>
      </c>
      <c r="B34" s="26"/>
    </row>
    <row r="35" spans="1:2" ht="13.5" customHeight="1" x14ac:dyDescent="0.25">
      <c r="A35" s="5" t="s">
        <v>123</v>
      </c>
      <c r="B35" s="26">
        <v>0</v>
      </c>
    </row>
    <row r="36" spans="1:2" ht="13.5" customHeight="1" x14ac:dyDescent="0.25">
      <c r="A36" s="5" t="s">
        <v>121</v>
      </c>
      <c r="B36" s="26"/>
    </row>
    <row r="37" spans="1:2" ht="13.5" customHeight="1" x14ac:dyDescent="0.25">
      <c r="A37" s="5" t="s">
        <v>14</v>
      </c>
      <c r="B37" s="26">
        <v>0</v>
      </c>
    </row>
    <row r="38" spans="1:2" ht="13.5" customHeight="1" x14ac:dyDescent="0.25">
      <c r="A38" s="5" t="s">
        <v>94</v>
      </c>
      <c r="B38" s="26">
        <v>0</v>
      </c>
    </row>
    <row r="39" spans="1:2" ht="13.5" customHeight="1" x14ac:dyDescent="0.25">
      <c r="A39" s="5" t="s">
        <v>15</v>
      </c>
      <c r="B39" s="27">
        <v>0</v>
      </c>
    </row>
    <row r="40" spans="1:2" ht="13.5" customHeight="1" x14ac:dyDescent="0.25">
      <c r="A40" s="39" t="s">
        <v>16</v>
      </c>
      <c r="B40" s="40">
        <f>SUM(B41:B53)</f>
        <v>29836046.200000003</v>
      </c>
    </row>
    <row r="41" spans="1:2" ht="13.5" customHeight="1" x14ac:dyDescent="0.25">
      <c r="A41" s="5" t="s">
        <v>124</v>
      </c>
      <c r="B41" s="27">
        <v>0</v>
      </c>
    </row>
    <row r="42" spans="1:2" ht="13.5" customHeight="1" x14ac:dyDescent="0.25">
      <c r="A42" s="5" t="s">
        <v>17</v>
      </c>
      <c r="B42" s="27">
        <v>0</v>
      </c>
    </row>
    <row r="43" spans="1:2" ht="13.5" customHeight="1" x14ac:dyDescent="0.25">
      <c r="A43" s="5" t="s">
        <v>126</v>
      </c>
      <c r="B43" s="27">
        <v>0</v>
      </c>
    </row>
    <row r="44" spans="1:2" ht="13.5" customHeight="1" x14ac:dyDescent="0.25">
      <c r="A44" s="5" t="s">
        <v>18</v>
      </c>
      <c r="B44" s="27">
        <v>0</v>
      </c>
    </row>
    <row r="45" spans="1:2" ht="13.5" customHeight="1" x14ac:dyDescent="0.25">
      <c r="A45" s="5" t="s">
        <v>95</v>
      </c>
      <c r="B45" s="27">
        <v>0</v>
      </c>
    </row>
    <row r="46" spans="1:2" ht="13.5" customHeight="1" x14ac:dyDescent="0.25">
      <c r="A46" s="5" t="s">
        <v>65</v>
      </c>
      <c r="B46" s="27">
        <v>0</v>
      </c>
    </row>
    <row r="47" spans="1:2" ht="13.5" customHeight="1" x14ac:dyDescent="0.25">
      <c r="A47" s="5" t="s">
        <v>96</v>
      </c>
      <c r="B47" s="27">
        <v>0</v>
      </c>
    </row>
    <row r="48" spans="1:2" ht="13.5" customHeight="1" x14ac:dyDescent="0.25">
      <c r="A48" s="5" t="s">
        <v>148</v>
      </c>
      <c r="B48" s="27">
        <v>14146194.18</v>
      </c>
    </row>
    <row r="49" spans="1:2" ht="13.5" customHeight="1" x14ac:dyDescent="0.25">
      <c r="A49" s="5" t="s">
        <v>149</v>
      </c>
      <c r="B49" s="27">
        <v>3440626.61</v>
      </c>
    </row>
    <row r="50" spans="1:2" ht="13.5" customHeight="1" x14ac:dyDescent="0.25">
      <c r="A50" s="5" t="s">
        <v>150</v>
      </c>
      <c r="B50" s="27">
        <v>2416691.3199999998</v>
      </c>
    </row>
    <row r="51" spans="1:2" ht="13.5" customHeight="1" x14ac:dyDescent="0.25">
      <c r="A51" s="5" t="s">
        <v>127</v>
      </c>
      <c r="B51" s="27">
        <v>0</v>
      </c>
    </row>
    <row r="52" spans="1:2" ht="13.5" customHeight="1" x14ac:dyDescent="0.25">
      <c r="A52" s="5" t="s">
        <v>146</v>
      </c>
      <c r="B52" s="27">
        <v>155827.67000000001</v>
      </c>
    </row>
    <row r="53" spans="1:2" ht="13.5" customHeight="1" x14ac:dyDescent="0.25">
      <c r="A53" s="5" t="s">
        <v>152</v>
      </c>
      <c r="B53" s="27">
        <v>9676706.4199999999</v>
      </c>
    </row>
    <row r="54" spans="1:2" ht="13.5" customHeight="1" x14ac:dyDescent="0.25">
      <c r="A54" s="85" t="s">
        <v>20</v>
      </c>
      <c r="B54" s="73">
        <v>29836046.199999999</v>
      </c>
    </row>
    <row r="55" spans="1:2" ht="13.5" customHeight="1" x14ac:dyDescent="0.25">
      <c r="A55" s="7"/>
      <c r="B55" s="26"/>
    </row>
    <row r="56" spans="1:2" ht="13.5" customHeight="1" x14ac:dyDescent="0.25">
      <c r="A56" s="58" t="s">
        <v>21</v>
      </c>
      <c r="B56" s="60">
        <f>SUM(B57+B64+B66+B80+B82)</f>
        <v>6013097.2599999998</v>
      </c>
    </row>
    <row r="57" spans="1:2" ht="13.5" customHeight="1" x14ac:dyDescent="0.25">
      <c r="A57" s="41" t="s">
        <v>85</v>
      </c>
      <c r="B57" s="28">
        <f>B60+B61+B62</f>
        <v>5848962.3799999999</v>
      </c>
    </row>
    <row r="58" spans="1:2" ht="13.5" customHeight="1" x14ac:dyDescent="0.25">
      <c r="A58" s="8" t="s">
        <v>86</v>
      </c>
      <c r="B58" s="27">
        <v>0</v>
      </c>
    </row>
    <row r="59" spans="1:2" ht="13.5" customHeight="1" x14ac:dyDescent="0.25">
      <c r="A59" s="8" t="s">
        <v>87</v>
      </c>
      <c r="B59" s="27">
        <v>0</v>
      </c>
    </row>
    <row r="60" spans="1:2" ht="13.5" customHeight="1" x14ac:dyDescent="0.25">
      <c r="A60" s="8" t="s">
        <v>128</v>
      </c>
      <c r="B60" s="27">
        <v>5578278.5300000003</v>
      </c>
    </row>
    <row r="61" spans="1:2" ht="13.5" customHeight="1" x14ac:dyDescent="0.25">
      <c r="A61" s="8" t="s">
        <v>129</v>
      </c>
      <c r="B61" s="27">
        <v>270683.84999999998</v>
      </c>
    </row>
    <row r="62" spans="1:2" ht="13.5" customHeight="1" x14ac:dyDescent="0.25">
      <c r="A62" s="53" t="s">
        <v>151</v>
      </c>
      <c r="B62" s="27"/>
    </row>
    <row r="63" spans="1:2" ht="13.5" customHeight="1" x14ac:dyDescent="0.25">
      <c r="A63" s="5" t="s">
        <v>152</v>
      </c>
      <c r="B63" s="27"/>
    </row>
    <row r="64" spans="1:2" ht="13.5" customHeight="1" x14ac:dyDescent="0.25">
      <c r="A64" s="41" t="s">
        <v>22</v>
      </c>
      <c r="B64" s="42"/>
    </row>
    <row r="65" spans="1:2" ht="13.5" customHeight="1" x14ac:dyDescent="0.25">
      <c r="A65" s="8" t="s">
        <v>130</v>
      </c>
      <c r="B65" s="29"/>
    </row>
    <row r="66" spans="1:2" ht="13.5" customHeight="1" x14ac:dyDescent="0.25">
      <c r="A66" s="47" t="s">
        <v>23</v>
      </c>
      <c r="B66" s="52"/>
    </row>
    <row r="67" spans="1:2" ht="13.5" customHeight="1" x14ac:dyDescent="0.25">
      <c r="A67" s="53" t="s">
        <v>131</v>
      </c>
      <c r="B67" s="54">
        <v>0</v>
      </c>
    </row>
    <row r="68" spans="1:2" ht="13.5" customHeight="1" x14ac:dyDescent="0.25">
      <c r="A68" s="53" t="s">
        <v>116</v>
      </c>
      <c r="B68" s="54">
        <v>0</v>
      </c>
    </row>
    <row r="69" spans="1:2" ht="13.5" customHeight="1" x14ac:dyDescent="0.25">
      <c r="A69" s="53" t="s">
        <v>119</v>
      </c>
      <c r="B69" s="54">
        <v>0</v>
      </c>
    </row>
    <row r="70" spans="1:2" ht="13.5" customHeight="1" x14ac:dyDescent="0.25">
      <c r="A70" s="53" t="s">
        <v>132</v>
      </c>
      <c r="B70" s="54">
        <v>0</v>
      </c>
    </row>
    <row r="71" spans="1:2" ht="13.5" customHeight="1" x14ac:dyDescent="0.25">
      <c r="A71" s="53" t="s">
        <v>110</v>
      </c>
      <c r="B71" s="54">
        <v>0</v>
      </c>
    </row>
    <row r="72" spans="1:2" ht="13.5" customHeight="1" x14ac:dyDescent="0.25">
      <c r="A72" s="53" t="s">
        <v>113</v>
      </c>
      <c r="B72" s="54">
        <v>0</v>
      </c>
    </row>
    <row r="73" spans="1:2" ht="13.5" customHeight="1" x14ac:dyDescent="0.25">
      <c r="A73" s="7" t="s">
        <v>118</v>
      </c>
      <c r="B73" s="27">
        <v>0</v>
      </c>
    </row>
    <row r="74" spans="1:2" ht="13.5" customHeight="1" x14ac:dyDescent="0.25">
      <c r="A74" s="5" t="s">
        <v>148</v>
      </c>
      <c r="B74" s="54">
        <v>170316.2</v>
      </c>
    </row>
    <row r="75" spans="1:2" ht="13.5" customHeight="1" x14ac:dyDescent="0.25">
      <c r="A75" s="5" t="s">
        <v>150</v>
      </c>
      <c r="B75" s="54">
        <v>20572.77</v>
      </c>
    </row>
    <row r="76" spans="1:2" ht="13.5" customHeight="1" x14ac:dyDescent="0.25">
      <c r="A76" s="53" t="s">
        <v>112</v>
      </c>
      <c r="B76" s="54">
        <v>0</v>
      </c>
    </row>
    <row r="77" spans="1:2" ht="13.5" customHeight="1" x14ac:dyDescent="0.25">
      <c r="A77" s="53" t="s">
        <v>153</v>
      </c>
      <c r="B77" s="54">
        <v>806.14</v>
      </c>
    </row>
    <row r="78" spans="1:2" ht="13.5" customHeight="1" x14ac:dyDescent="0.25">
      <c r="A78" s="53" t="s">
        <v>154</v>
      </c>
      <c r="B78" s="54">
        <v>0</v>
      </c>
    </row>
    <row r="79" spans="1:2" ht="13.5" customHeight="1" x14ac:dyDescent="0.25">
      <c r="A79" s="5" t="s">
        <v>152</v>
      </c>
      <c r="B79" s="54">
        <v>82077.899999999994</v>
      </c>
    </row>
    <row r="80" spans="1:2" ht="13.5" customHeight="1" x14ac:dyDescent="0.25">
      <c r="A80" s="47" t="s">
        <v>24</v>
      </c>
      <c r="B80" s="52">
        <f>B81</f>
        <v>31602.22</v>
      </c>
    </row>
    <row r="81" spans="1:2" ht="13.5" customHeight="1" x14ac:dyDescent="0.25">
      <c r="A81" s="5" t="s">
        <v>149</v>
      </c>
      <c r="B81" s="54">
        <v>31602.22</v>
      </c>
    </row>
    <row r="82" spans="1:2" ht="13.5" customHeight="1" x14ac:dyDescent="0.25">
      <c r="A82" s="47" t="s">
        <v>25</v>
      </c>
      <c r="B82" s="52">
        <f>SUM(B83:B90)</f>
        <v>132532.66</v>
      </c>
    </row>
    <row r="83" spans="1:2" ht="13.5" customHeight="1" x14ac:dyDescent="0.25">
      <c r="A83" s="9" t="s">
        <v>26</v>
      </c>
      <c r="B83" s="27">
        <v>598.28</v>
      </c>
    </row>
    <row r="84" spans="1:2" ht="13.5" customHeight="1" x14ac:dyDescent="0.25">
      <c r="A84" s="9" t="s">
        <v>79</v>
      </c>
      <c r="B84" s="27">
        <v>0</v>
      </c>
    </row>
    <row r="85" spans="1:2" ht="13.5" customHeight="1" x14ac:dyDescent="0.25">
      <c r="A85" s="9" t="s">
        <v>84</v>
      </c>
      <c r="B85" s="27">
        <v>131934.38</v>
      </c>
    </row>
    <row r="86" spans="1:2" ht="13.5" customHeight="1" x14ac:dyDescent="0.25">
      <c r="A86" s="9" t="s">
        <v>27</v>
      </c>
      <c r="B86" s="27">
        <v>0</v>
      </c>
    </row>
    <row r="87" spans="1:2" ht="13.5" customHeight="1" x14ac:dyDescent="0.25">
      <c r="A87" s="9" t="s">
        <v>81</v>
      </c>
      <c r="B87" s="27">
        <v>0</v>
      </c>
    </row>
    <row r="88" spans="1:2" ht="13.5" customHeight="1" x14ac:dyDescent="0.25">
      <c r="A88" s="9" t="s">
        <v>28</v>
      </c>
      <c r="B88" s="27">
        <v>0</v>
      </c>
    </row>
    <row r="89" spans="1:2" ht="13.5" customHeight="1" x14ac:dyDescent="0.25">
      <c r="A89" s="9" t="s">
        <v>89</v>
      </c>
      <c r="B89" s="27">
        <v>0</v>
      </c>
    </row>
    <row r="90" spans="1:2" ht="13.5" customHeight="1" x14ac:dyDescent="0.25">
      <c r="A90" s="9" t="s">
        <v>29</v>
      </c>
      <c r="B90" s="29">
        <v>0</v>
      </c>
    </row>
    <row r="91" spans="1:2" ht="13.5" customHeight="1" x14ac:dyDescent="0.25">
      <c r="A91" s="86" t="s">
        <v>30</v>
      </c>
      <c r="B91" s="76">
        <f>B60+B61+B74+B75+B77+B79+B81+B83+B85</f>
        <v>6286870.2699999996</v>
      </c>
    </row>
    <row r="92" spans="1:2" ht="13.5" customHeight="1" x14ac:dyDescent="0.25">
      <c r="A92" s="10"/>
      <c r="B92" s="11"/>
    </row>
    <row r="93" spans="1:2" ht="13.5" customHeight="1" x14ac:dyDescent="0.25">
      <c r="A93" s="61" t="s">
        <v>31</v>
      </c>
      <c r="B93" s="62">
        <f>SUM(B94+B107)</f>
        <v>9906738.3599999994</v>
      </c>
    </row>
    <row r="94" spans="1:2" ht="13.5" customHeight="1" x14ac:dyDescent="0.25">
      <c r="A94" s="41" t="s">
        <v>32</v>
      </c>
      <c r="B94" s="42">
        <f>SUM(B95:B106)</f>
        <v>9702711.5800000001</v>
      </c>
    </row>
    <row r="95" spans="1:2" ht="13.5" customHeight="1" x14ac:dyDescent="0.25">
      <c r="A95" s="7" t="s">
        <v>133</v>
      </c>
      <c r="B95" s="27">
        <v>0</v>
      </c>
    </row>
    <row r="96" spans="1:2" ht="13.5" customHeight="1" x14ac:dyDescent="0.25">
      <c r="A96" s="7" t="s">
        <v>116</v>
      </c>
      <c r="B96" s="27">
        <v>0</v>
      </c>
    </row>
    <row r="97" spans="1:2" ht="13.5" customHeight="1" x14ac:dyDescent="0.25">
      <c r="A97" s="7" t="s">
        <v>132</v>
      </c>
      <c r="B97" s="27">
        <v>0</v>
      </c>
    </row>
    <row r="98" spans="1:2" ht="13.5" customHeight="1" x14ac:dyDescent="0.25">
      <c r="A98" s="7" t="s">
        <v>110</v>
      </c>
      <c r="B98" s="29">
        <v>0</v>
      </c>
    </row>
    <row r="99" spans="1:2" ht="13.5" customHeight="1" x14ac:dyDescent="0.25">
      <c r="A99" s="5" t="s">
        <v>113</v>
      </c>
      <c r="B99" s="29">
        <v>0</v>
      </c>
    </row>
    <row r="100" spans="1:2" ht="13.5" customHeight="1" x14ac:dyDescent="0.25">
      <c r="A100" s="5" t="s">
        <v>112</v>
      </c>
      <c r="B100" s="27">
        <v>0</v>
      </c>
    </row>
    <row r="101" spans="1:2" ht="13.5" customHeight="1" x14ac:dyDescent="0.25">
      <c r="A101" s="5" t="s">
        <v>117</v>
      </c>
      <c r="B101" s="27">
        <v>0</v>
      </c>
    </row>
    <row r="102" spans="1:2" ht="13.5" customHeight="1" x14ac:dyDescent="0.25">
      <c r="A102" s="5" t="s">
        <v>148</v>
      </c>
      <c r="B102" s="27">
        <v>5351832.47</v>
      </c>
    </row>
    <row r="103" spans="1:2" ht="13.5" customHeight="1" x14ac:dyDescent="0.25">
      <c r="A103" s="5" t="s">
        <v>150</v>
      </c>
      <c r="B103" s="27">
        <v>1076450.19</v>
      </c>
    </row>
    <row r="104" spans="1:2" ht="13.5" customHeight="1" x14ac:dyDescent="0.25">
      <c r="A104" s="7" t="s">
        <v>19</v>
      </c>
      <c r="B104" s="27">
        <v>0</v>
      </c>
    </row>
    <row r="105" spans="1:2" ht="13.5" customHeight="1" x14ac:dyDescent="0.25">
      <c r="A105" s="7" t="s">
        <v>155</v>
      </c>
      <c r="B105" s="27">
        <v>170428.92</v>
      </c>
    </row>
    <row r="106" spans="1:2" ht="13.5" customHeight="1" x14ac:dyDescent="0.25">
      <c r="A106" s="5" t="s">
        <v>152</v>
      </c>
      <c r="B106" s="27">
        <v>3104000</v>
      </c>
    </row>
    <row r="107" spans="1:2" ht="13.5" customHeight="1" x14ac:dyDescent="0.25">
      <c r="A107" s="41" t="s">
        <v>33</v>
      </c>
      <c r="B107" s="42">
        <f>B108</f>
        <v>204026.78</v>
      </c>
    </row>
    <row r="108" spans="1:2" ht="13.5" customHeight="1" x14ac:dyDescent="0.25">
      <c r="A108" s="5" t="s">
        <v>149</v>
      </c>
      <c r="B108" s="27">
        <v>204026.78</v>
      </c>
    </row>
    <row r="109" spans="1:2" ht="13.5" customHeight="1" x14ac:dyDescent="0.25">
      <c r="A109" s="86" t="s">
        <v>34</v>
      </c>
      <c r="B109" s="75">
        <f>SUM(B94+B107)</f>
        <v>9906738.3599999994</v>
      </c>
    </row>
    <row r="110" spans="1:2" ht="13.5" customHeight="1" x14ac:dyDescent="0.25">
      <c r="A110" s="13"/>
      <c r="B110" s="14"/>
    </row>
    <row r="111" spans="1:2" ht="13.5" customHeight="1" x14ac:dyDescent="0.25">
      <c r="A111" s="64" t="s">
        <v>35</v>
      </c>
      <c r="B111" s="65">
        <f>SUM(B112+B126)</f>
        <v>5772372.1599999992</v>
      </c>
    </row>
    <row r="112" spans="1:2" ht="13.5" customHeight="1" x14ac:dyDescent="0.25">
      <c r="A112" s="43" t="s">
        <v>36</v>
      </c>
      <c r="B112" s="63">
        <f>SUM(B113:B124)</f>
        <v>5721203.1599999992</v>
      </c>
    </row>
    <row r="113" spans="1:2" ht="13.5" customHeight="1" x14ac:dyDescent="0.25">
      <c r="A113" s="7" t="s">
        <v>134</v>
      </c>
      <c r="B113" s="27">
        <v>0</v>
      </c>
    </row>
    <row r="114" spans="1:2" ht="13.5" customHeight="1" x14ac:dyDescent="0.25">
      <c r="A114" s="7" t="s">
        <v>116</v>
      </c>
      <c r="B114" s="27">
        <v>0</v>
      </c>
    </row>
    <row r="115" spans="1:2" ht="13.5" customHeight="1" x14ac:dyDescent="0.25">
      <c r="A115" s="7" t="s">
        <v>115</v>
      </c>
      <c r="B115" s="27">
        <v>0</v>
      </c>
    </row>
    <row r="116" spans="1:2" ht="13.5" customHeight="1" x14ac:dyDescent="0.25">
      <c r="A116" s="7" t="s">
        <v>114</v>
      </c>
      <c r="B116" s="27">
        <v>0</v>
      </c>
    </row>
    <row r="117" spans="1:2" ht="13.5" customHeight="1" x14ac:dyDescent="0.25">
      <c r="A117" s="7" t="s">
        <v>18</v>
      </c>
      <c r="B117" s="27">
        <v>0</v>
      </c>
    </row>
    <row r="118" spans="1:2" ht="13.5" customHeight="1" x14ac:dyDescent="0.25">
      <c r="A118" s="5" t="s">
        <v>113</v>
      </c>
      <c r="B118" s="31">
        <v>0</v>
      </c>
    </row>
    <row r="119" spans="1:2" ht="13.5" customHeight="1" x14ac:dyDescent="0.25">
      <c r="A119" s="5" t="s">
        <v>112</v>
      </c>
      <c r="B119" s="54">
        <v>0</v>
      </c>
    </row>
    <row r="120" spans="1:2" ht="13.5" customHeight="1" x14ac:dyDescent="0.25">
      <c r="A120" s="5" t="s">
        <v>148</v>
      </c>
      <c r="B120" s="54">
        <v>5432368.5599999996</v>
      </c>
    </row>
    <row r="121" spans="1:2" ht="13.5" customHeight="1" x14ac:dyDescent="0.25">
      <c r="A121" s="5" t="s">
        <v>150</v>
      </c>
      <c r="B121" s="54">
        <v>264733.5</v>
      </c>
    </row>
    <row r="122" spans="1:2" ht="13.5" customHeight="1" x14ac:dyDescent="0.25">
      <c r="A122" s="7" t="s">
        <v>19</v>
      </c>
      <c r="B122" s="54">
        <v>0</v>
      </c>
    </row>
    <row r="123" spans="1:2" ht="13.5" customHeight="1" x14ac:dyDescent="0.25">
      <c r="A123" s="7" t="s">
        <v>153</v>
      </c>
      <c r="B123" s="54">
        <v>24101.1</v>
      </c>
    </row>
    <row r="124" spans="1:2" ht="13.5" customHeight="1" x14ac:dyDescent="0.25">
      <c r="A124" s="5" t="s">
        <v>152</v>
      </c>
      <c r="B124" s="54">
        <v>0</v>
      </c>
    </row>
    <row r="125" spans="1:2" ht="13.5" customHeight="1" x14ac:dyDescent="0.25">
      <c r="A125" s="47" t="s">
        <v>37</v>
      </c>
      <c r="B125" s="48">
        <f>SUM(B113:B124)</f>
        <v>5721203.1599999992</v>
      </c>
    </row>
    <row r="126" spans="1:2" ht="13.5" customHeight="1" x14ac:dyDescent="0.25">
      <c r="A126" s="66" t="s">
        <v>38</v>
      </c>
      <c r="B126" s="48">
        <f>B127</f>
        <v>51169</v>
      </c>
    </row>
    <row r="127" spans="1:2" ht="13.5" customHeight="1" x14ac:dyDescent="0.25">
      <c r="A127" s="5" t="s">
        <v>149</v>
      </c>
      <c r="B127" s="54">
        <v>51169</v>
      </c>
    </row>
    <row r="128" spans="1:2" ht="13.5" customHeight="1" x14ac:dyDescent="0.25">
      <c r="A128" s="45" t="s">
        <v>39</v>
      </c>
      <c r="B128" s="46">
        <f>B126</f>
        <v>51169</v>
      </c>
    </row>
    <row r="129" spans="1:2" ht="13.5" customHeight="1" x14ac:dyDescent="0.25">
      <c r="A129" s="87" t="s">
        <v>40</v>
      </c>
      <c r="B129" s="77">
        <f>SUM(B112+B126)</f>
        <v>5772372.1599999992</v>
      </c>
    </row>
    <row r="130" spans="1:2" ht="13.5" customHeight="1" x14ac:dyDescent="0.25">
      <c r="A130" s="13"/>
      <c r="B130" s="14"/>
    </row>
    <row r="131" spans="1:2" ht="13.5" customHeight="1" x14ac:dyDescent="0.25">
      <c r="A131" s="61" t="s">
        <v>41</v>
      </c>
      <c r="B131" s="67">
        <f>SUM(B132+B158)</f>
        <v>10362193.399999999</v>
      </c>
    </row>
    <row r="132" spans="1:2" ht="13.5" customHeight="1" x14ac:dyDescent="0.25">
      <c r="A132" s="12" t="s">
        <v>42</v>
      </c>
      <c r="B132" s="55">
        <f>SUM(B133+B134+B135+B136+B137+B138+B139+B140+B141)</f>
        <v>10115861.239999998</v>
      </c>
    </row>
    <row r="133" spans="1:2" ht="13.5" customHeight="1" x14ac:dyDescent="0.25">
      <c r="A133" s="16" t="s">
        <v>43</v>
      </c>
      <c r="B133" s="27">
        <v>1889484.89</v>
      </c>
    </row>
    <row r="134" spans="1:2" ht="13.5" customHeight="1" x14ac:dyDescent="0.25">
      <c r="A134" s="17" t="s">
        <v>44</v>
      </c>
      <c r="B134" s="27">
        <v>5689975.6799999997</v>
      </c>
    </row>
    <row r="135" spans="1:2" ht="13.5" customHeight="1" x14ac:dyDescent="0.25">
      <c r="A135" s="71" t="s">
        <v>98</v>
      </c>
      <c r="B135" s="80">
        <v>856545.82</v>
      </c>
    </row>
    <row r="136" spans="1:2" ht="13.5" customHeight="1" x14ac:dyDescent="0.25">
      <c r="A136" s="17" t="s">
        <v>99</v>
      </c>
      <c r="B136" s="27">
        <v>246332.16</v>
      </c>
    </row>
    <row r="137" spans="1:2" ht="13.5" customHeight="1" x14ac:dyDescent="0.25">
      <c r="A137" s="16" t="s">
        <v>100</v>
      </c>
      <c r="B137" s="29">
        <v>0</v>
      </c>
    </row>
    <row r="138" spans="1:2" ht="13.5" customHeight="1" x14ac:dyDescent="0.25">
      <c r="A138" s="16" t="s">
        <v>101</v>
      </c>
      <c r="B138" s="27">
        <v>540942.48</v>
      </c>
    </row>
    <row r="139" spans="1:2" ht="13.5" customHeight="1" x14ac:dyDescent="0.25">
      <c r="A139" s="16" t="s">
        <v>102</v>
      </c>
      <c r="B139" s="27">
        <v>584057.75</v>
      </c>
    </row>
    <row r="140" spans="1:2" ht="13.5" customHeight="1" x14ac:dyDescent="0.25">
      <c r="A140" s="18" t="s">
        <v>103</v>
      </c>
      <c r="B140" s="29">
        <v>0</v>
      </c>
    </row>
    <row r="141" spans="1:2" ht="13.5" customHeight="1" x14ac:dyDescent="0.25">
      <c r="A141" s="15" t="s">
        <v>104</v>
      </c>
      <c r="B141" s="42">
        <f>SUM(B142:B155)</f>
        <v>308522.45999999996</v>
      </c>
    </row>
    <row r="142" spans="1:2" ht="13.5" customHeight="1" x14ac:dyDescent="0.25">
      <c r="A142" s="15" t="s">
        <v>45</v>
      </c>
      <c r="B142" s="27">
        <v>69798.240000000005</v>
      </c>
    </row>
    <row r="143" spans="1:2" ht="13.5" customHeight="1" x14ac:dyDescent="0.25">
      <c r="A143" s="15" t="s">
        <v>46</v>
      </c>
      <c r="B143" s="27">
        <v>106580.08</v>
      </c>
    </row>
    <row r="144" spans="1:2" ht="13.5" customHeight="1" x14ac:dyDescent="0.25">
      <c r="A144" s="15" t="s">
        <v>47</v>
      </c>
      <c r="B144" s="27">
        <v>48292.22</v>
      </c>
    </row>
    <row r="145" spans="1:3" ht="13.5" customHeight="1" x14ac:dyDescent="0.25">
      <c r="A145" s="15" t="s">
        <v>48</v>
      </c>
      <c r="B145" s="27">
        <v>6.32</v>
      </c>
    </row>
    <row r="146" spans="1:3" ht="13.5" customHeight="1" x14ac:dyDescent="0.25">
      <c r="A146" s="15" t="s">
        <v>78</v>
      </c>
      <c r="B146" s="27">
        <v>2277</v>
      </c>
    </row>
    <row r="147" spans="1:3" ht="13.5" customHeight="1" x14ac:dyDescent="0.25">
      <c r="A147" s="15" t="s">
        <v>97</v>
      </c>
      <c r="B147" s="27">
        <v>10023.89</v>
      </c>
    </row>
    <row r="148" spans="1:3" ht="13.5" customHeight="1" x14ac:dyDescent="0.25">
      <c r="A148" s="15" t="s">
        <v>49</v>
      </c>
      <c r="B148" s="27">
        <v>10171.06</v>
      </c>
    </row>
    <row r="149" spans="1:3" ht="13.5" customHeight="1" x14ac:dyDescent="0.25">
      <c r="A149" s="15" t="s">
        <v>29</v>
      </c>
      <c r="B149" s="29">
        <v>0</v>
      </c>
    </row>
    <row r="150" spans="1:3" ht="13.5" customHeight="1" x14ac:dyDescent="0.25">
      <c r="A150" s="15" t="s">
        <v>80</v>
      </c>
      <c r="B150" s="29">
        <v>621.77</v>
      </c>
    </row>
    <row r="151" spans="1:3" ht="13.5" customHeight="1" x14ac:dyDescent="0.25">
      <c r="A151" s="15" t="s">
        <v>81</v>
      </c>
      <c r="B151" s="29">
        <v>0</v>
      </c>
    </row>
    <row r="152" spans="1:3" ht="13.5" customHeight="1" x14ac:dyDescent="0.25">
      <c r="A152" s="15" t="s">
        <v>50</v>
      </c>
      <c r="B152" s="29">
        <v>59829.38</v>
      </c>
    </row>
    <row r="153" spans="1:3" ht="13.5" customHeight="1" x14ac:dyDescent="0.25">
      <c r="A153" s="15" t="s">
        <v>77</v>
      </c>
      <c r="B153" s="27">
        <v>922.5</v>
      </c>
    </row>
    <row r="154" spans="1:3" ht="13.5" customHeight="1" x14ac:dyDescent="0.25">
      <c r="A154" s="19" t="s">
        <v>51</v>
      </c>
      <c r="B154" s="54">
        <v>0</v>
      </c>
    </row>
    <row r="155" spans="1:3" ht="13.5" customHeight="1" x14ac:dyDescent="0.25">
      <c r="A155" s="19" t="s">
        <v>90</v>
      </c>
      <c r="B155" s="54">
        <v>0</v>
      </c>
    </row>
    <row r="156" spans="1:3" ht="13.5" customHeight="1" x14ac:dyDescent="0.25">
      <c r="A156" s="88" t="s">
        <v>52</v>
      </c>
      <c r="B156" s="73" cm="1">
        <f t="array" ref="B156:B157">B133+B134+B135+B136+B138+B139+B142+B143+B144+B145+B146+B147+B148+B150+B152+B153:B154</f>
        <v>10115861.240000002</v>
      </c>
    </row>
    <row r="157" spans="1:3" ht="13.5" customHeight="1" x14ac:dyDescent="0.25">
      <c r="A157" s="13"/>
      <c r="B157" s="6">
        <v>10114938.740000002</v>
      </c>
    </row>
    <row r="158" spans="1:3" ht="13.5" customHeight="1" x14ac:dyDescent="0.25">
      <c r="A158" s="61" t="s">
        <v>53</v>
      </c>
      <c r="B158" s="68">
        <f>SUM(B159+B160+B161+B162)</f>
        <v>246332.16</v>
      </c>
    </row>
    <row r="159" spans="1:3" ht="13.5" customHeight="1" x14ac:dyDescent="0.25">
      <c r="A159" s="16" t="s">
        <v>54</v>
      </c>
      <c r="B159" s="29">
        <v>0</v>
      </c>
    </row>
    <row r="160" spans="1:3" ht="13.5" customHeight="1" x14ac:dyDescent="0.25">
      <c r="A160" s="16" t="s">
        <v>55</v>
      </c>
      <c r="B160" s="29">
        <v>52882.16</v>
      </c>
      <c r="C160" s="2" t="s">
        <v>156</v>
      </c>
    </row>
    <row r="161" spans="1:3" ht="13.5" customHeight="1" x14ac:dyDescent="0.25">
      <c r="A161" s="15" t="s">
        <v>56</v>
      </c>
      <c r="B161" s="32">
        <v>0</v>
      </c>
    </row>
    <row r="162" spans="1:3" ht="13.5" customHeight="1" x14ac:dyDescent="0.25">
      <c r="A162" s="15" t="s">
        <v>120</v>
      </c>
      <c r="B162" s="32">
        <v>193450</v>
      </c>
      <c r="C162" s="2" t="s">
        <v>157</v>
      </c>
    </row>
    <row r="163" spans="1:3" ht="13.5" customHeight="1" x14ac:dyDescent="0.25">
      <c r="A163" s="15" t="s">
        <v>105</v>
      </c>
      <c r="B163" s="32">
        <v>0</v>
      </c>
    </row>
    <row r="164" spans="1:3" ht="13.5" customHeight="1" x14ac:dyDescent="0.25">
      <c r="A164" s="13" t="s">
        <v>57</v>
      </c>
      <c r="B164" s="30">
        <f>B159+B160+B161+B162</f>
        <v>246332.16</v>
      </c>
    </row>
    <row r="165" spans="1:3" ht="13.5" customHeight="1" x14ac:dyDescent="0.25">
      <c r="A165" s="88" t="s">
        <v>88</v>
      </c>
      <c r="B165" s="78">
        <f>SUM(B132+B158)</f>
        <v>10362193.399999999</v>
      </c>
    </row>
    <row r="166" spans="1:3" ht="13.5" customHeight="1" x14ac:dyDescent="0.25">
      <c r="A166" s="13"/>
      <c r="B166" s="31"/>
    </row>
    <row r="167" spans="1:3" ht="13.5" customHeight="1" x14ac:dyDescent="0.25">
      <c r="A167" s="64" t="s">
        <v>58</v>
      </c>
      <c r="B167" s="65">
        <f>SUM(B168+B169)</f>
        <v>0</v>
      </c>
    </row>
    <row r="168" spans="1:3" ht="13.5" customHeight="1" x14ac:dyDescent="0.25">
      <c r="A168" s="38" t="s">
        <v>59</v>
      </c>
      <c r="B168" s="31">
        <v>0</v>
      </c>
    </row>
    <row r="169" spans="1:3" ht="13.5" customHeight="1" x14ac:dyDescent="0.25">
      <c r="A169" s="38" t="s">
        <v>60</v>
      </c>
      <c r="B169" s="33">
        <v>0</v>
      </c>
    </row>
    <row r="170" spans="1:3" ht="13.5" customHeight="1" x14ac:dyDescent="0.25">
      <c r="A170" s="89" t="s">
        <v>61</v>
      </c>
      <c r="B170" s="79">
        <f>B168+B169</f>
        <v>0</v>
      </c>
    </row>
    <row r="171" spans="1:3" ht="13.5" customHeight="1" x14ac:dyDescent="0.25">
      <c r="A171" s="90"/>
      <c r="B171" s="90"/>
    </row>
    <row r="172" spans="1:3" ht="13.5" customHeight="1" x14ac:dyDescent="0.25">
      <c r="A172" s="69" t="s">
        <v>159</v>
      </c>
      <c r="B172" s="70">
        <f>SUM(B173+B174+B187)</f>
        <v>26007055.229999997</v>
      </c>
    </row>
    <row r="173" spans="1:3" ht="13.5" customHeight="1" x14ac:dyDescent="0.25">
      <c r="A173" s="44" t="s">
        <v>62</v>
      </c>
      <c r="B173" s="49">
        <v>0</v>
      </c>
    </row>
    <row r="174" spans="1:3" ht="13.5" customHeight="1" x14ac:dyDescent="0.25">
      <c r="A174" s="44" t="s">
        <v>63</v>
      </c>
      <c r="B174" s="28">
        <f>SUM(B175:B186)</f>
        <v>0</v>
      </c>
    </row>
    <row r="175" spans="1:3" ht="13.5" customHeight="1" x14ac:dyDescent="0.25">
      <c r="A175" s="5" t="s">
        <v>139</v>
      </c>
      <c r="B175" s="34">
        <v>0</v>
      </c>
    </row>
    <row r="176" spans="1:3" ht="13.5" customHeight="1" x14ac:dyDescent="0.25">
      <c r="A176" s="5" t="s">
        <v>107</v>
      </c>
      <c r="B176" s="34">
        <v>0</v>
      </c>
    </row>
    <row r="177" spans="1:2" ht="13.5" customHeight="1" x14ac:dyDescent="0.25">
      <c r="A177" s="5" t="s">
        <v>106</v>
      </c>
      <c r="B177" s="34">
        <v>0</v>
      </c>
    </row>
    <row r="178" spans="1:2" ht="13.5" customHeight="1" x14ac:dyDescent="0.25">
      <c r="A178" s="5" t="s">
        <v>13</v>
      </c>
      <c r="B178" s="34">
        <v>0</v>
      </c>
    </row>
    <row r="179" spans="1:2" ht="13.5" customHeight="1" x14ac:dyDescent="0.25">
      <c r="A179" s="5" t="s">
        <v>135</v>
      </c>
      <c r="B179" s="34">
        <v>0</v>
      </c>
    </row>
    <row r="180" spans="1:2" ht="13.5" customHeight="1" x14ac:dyDescent="0.25">
      <c r="A180" s="5" t="s">
        <v>136</v>
      </c>
      <c r="B180" s="34">
        <v>0</v>
      </c>
    </row>
    <row r="181" spans="1:2" ht="13.5" customHeight="1" x14ac:dyDescent="0.25">
      <c r="A181" s="5" t="s">
        <v>137</v>
      </c>
      <c r="B181" s="34">
        <v>0</v>
      </c>
    </row>
    <row r="182" spans="1:2" ht="13.5" customHeight="1" x14ac:dyDescent="0.25">
      <c r="A182" s="5" t="s">
        <v>138</v>
      </c>
      <c r="B182" s="34">
        <v>0</v>
      </c>
    </row>
    <row r="183" spans="1:2" ht="13.5" customHeight="1" x14ac:dyDescent="0.25">
      <c r="A183" s="5" t="s">
        <v>121</v>
      </c>
      <c r="B183" s="34"/>
    </row>
    <row r="184" spans="1:2" ht="13.5" customHeight="1" x14ac:dyDescent="0.25">
      <c r="A184" s="5" t="s">
        <v>14</v>
      </c>
      <c r="B184" s="34">
        <v>0</v>
      </c>
    </row>
    <row r="185" spans="1:2" ht="13.5" customHeight="1" x14ac:dyDescent="0.25">
      <c r="A185" s="5" t="s">
        <v>108</v>
      </c>
      <c r="B185" s="34">
        <v>0</v>
      </c>
    </row>
    <row r="186" spans="1:2" ht="13.5" customHeight="1" x14ac:dyDescent="0.25">
      <c r="A186" s="5" t="s">
        <v>112</v>
      </c>
      <c r="B186" s="27">
        <v>0</v>
      </c>
    </row>
    <row r="187" spans="1:2" ht="13.5" customHeight="1" x14ac:dyDescent="0.25">
      <c r="A187" s="44" t="s">
        <v>64</v>
      </c>
      <c r="B187" s="28">
        <f>SUM(B188:B200)</f>
        <v>26007055.229999997</v>
      </c>
    </row>
    <row r="188" spans="1:2" ht="13.5" customHeight="1" x14ac:dyDescent="0.25">
      <c r="A188" s="5" t="s">
        <v>140</v>
      </c>
      <c r="B188" s="27">
        <v>0</v>
      </c>
    </row>
    <row r="189" spans="1:2" ht="13.5" customHeight="1" x14ac:dyDescent="0.25">
      <c r="A189" s="5" t="s">
        <v>17</v>
      </c>
      <c r="B189" s="27">
        <v>0</v>
      </c>
    </row>
    <row r="190" spans="1:2" ht="13.5" customHeight="1" x14ac:dyDescent="0.25">
      <c r="A190" s="5" t="s">
        <v>109</v>
      </c>
      <c r="B190" s="27">
        <v>0</v>
      </c>
    </row>
    <row r="191" spans="1:2" ht="13.5" customHeight="1" x14ac:dyDescent="0.25">
      <c r="A191" s="5" t="s">
        <v>141</v>
      </c>
      <c r="B191" s="27">
        <v>0</v>
      </c>
    </row>
    <row r="192" spans="1:2" ht="13.5" customHeight="1" x14ac:dyDescent="0.25">
      <c r="A192" s="5" t="s">
        <v>110</v>
      </c>
      <c r="B192" s="27">
        <v>0</v>
      </c>
    </row>
    <row r="193" spans="1:3" ht="13.5" customHeight="1" x14ac:dyDescent="0.25">
      <c r="A193" s="5" t="s">
        <v>65</v>
      </c>
      <c r="B193" s="27">
        <v>0</v>
      </c>
    </row>
    <row r="194" spans="1:3" ht="13.5" customHeight="1" x14ac:dyDescent="0.25">
      <c r="A194" s="5" t="s">
        <v>111</v>
      </c>
      <c r="B194" s="27">
        <v>0</v>
      </c>
    </row>
    <row r="195" spans="1:3" ht="13.5" customHeight="1" x14ac:dyDescent="0.25">
      <c r="A195" s="5" t="s">
        <v>148</v>
      </c>
      <c r="B195" s="27">
        <v>14397046.470000001</v>
      </c>
    </row>
    <row r="196" spans="1:3" ht="13.5" customHeight="1" x14ac:dyDescent="0.25">
      <c r="A196" s="5" t="s">
        <v>149</v>
      </c>
      <c r="B196" s="27">
        <v>3319371.05</v>
      </c>
    </row>
    <row r="197" spans="1:3" ht="13.5" customHeight="1" x14ac:dyDescent="0.25">
      <c r="A197" s="5" t="s">
        <v>150</v>
      </c>
      <c r="B197" s="27">
        <v>1625547.4</v>
      </c>
    </row>
    <row r="198" spans="1:3" ht="13.5" customHeight="1" x14ac:dyDescent="0.25">
      <c r="A198" s="5" t="s">
        <v>142</v>
      </c>
      <c r="B198" s="27">
        <v>0</v>
      </c>
    </row>
    <row r="199" spans="1:3" ht="13.5" customHeight="1" x14ac:dyDescent="0.25">
      <c r="A199" s="5" t="s">
        <v>143</v>
      </c>
      <c r="B199" s="27">
        <v>10305.99</v>
      </c>
    </row>
    <row r="200" spans="1:3" ht="13.5" customHeight="1" x14ac:dyDescent="0.25">
      <c r="A200" s="5" t="s">
        <v>152</v>
      </c>
      <c r="B200" s="27">
        <v>6654784.3200000003</v>
      </c>
    </row>
    <row r="201" spans="1:3" ht="13.5" customHeight="1" x14ac:dyDescent="0.25">
      <c r="A201" s="81" t="s">
        <v>66</v>
      </c>
      <c r="B201" s="82">
        <f>B187+B174</f>
        <v>26007055.229999997</v>
      </c>
      <c r="C201" s="84"/>
    </row>
    <row r="202" spans="1:3" ht="13.5" customHeight="1" x14ac:dyDescent="0.25">
      <c r="A202" s="20" t="s">
        <v>67</v>
      </c>
      <c r="B202" s="35">
        <v>0</v>
      </c>
    </row>
    <row r="203" spans="1:3" ht="13.5" customHeight="1" x14ac:dyDescent="0.25">
      <c r="A203" s="21" t="s">
        <v>68</v>
      </c>
      <c r="B203" s="36">
        <v>0</v>
      </c>
    </row>
    <row r="204" spans="1:3" ht="13.5" customHeight="1" x14ac:dyDescent="0.25">
      <c r="A204" s="56" t="s">
        <v>69</v>
      </c>
      <c r="B204" s="57">
        <v>0</v>
      </c>
    </row>
    <row r="205" spans="1:3" ht="13.5" customHeight="1" x14ac:dyDescent="0.25">
      <c r="A205" s="56" t="s">
        <v>70</v>
      </c>
      <c r="B205" s="57">
        <v>0</v>
      </c>
    </row>
    <row r="206" spans="1:3" ht="13.5" customHeight="1" x14ac:dyDescent="0.25">
      <c r="A206" s="56" t="s">
        <v>71</v>
      </c>
      <c r="B206" s="57">
        <v>0</v>
      </c>
    </row>
    <row r="207" spans="1:3" ht="13.5" customHeight="1" x14ac:dyDescent="0.25">
      <c r="A207" s="1" t="s">
        <v>72</v>
      </c>
      <c r="B207" s="37">
        <f>B204+B205+B206</f>
        <v>0</v>
      </c>
    </row>
    <row r="208" spans="1:3" ht="13.5" customHeight="1" x14ac:dyDescent="0.25">
      <c r="A208" s="91" t="s">
        <v>73</v>
      </c>
      <c r="B208" s="91"/>
    </row>
    <row r="209" spans="1:2" ht="13.5" customHeight="1" x14ac:dyDescent="0.25">
      <c r="A209" s="91"/>
      <c r="B209" s="91"/>
    </row>
    <row r="210" spans="1:2" ht="13.5" customHeight="1" x14ac:dyDescent="0.25">
      <c r="A210" s="91"/>
      <c r="B210" s="91"/>
    </row>
    <row r="211" spans="1:2" ht="13.5" customHeight="1" x14ac:dyDescent="0.25">
      <c r="A211" t="s">
        <v>74</v>
      </c>
    </row>
    <row r="213" spans="1:2" ht="13.5" customHeight="1" x14ac:dyDescent="0.25">
      <c r="A213" t="s">
        <v>75</v>
      </c>
      <c r="B213" t="s">
        <v>76</v>
      </c>
    </row>
  </sheetData>
  <mergeCells count="11">
    <mergeCell ref="A171:B171"/>
    <mergeCell ref="A208:B210"/>
    <mergeCell ref="A22:B22"/>
    <mergeCell ref="B23:B24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77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12" shapeId="12291" r:id="rId4">
          <objectPr defaultSize="0" r:id="rId5">
            <anchor moveWithCells="1">
              <from>
                <xdr:col>0</xdr:col>
                <xdr:colOff>38100</xdr:colOff>
                <xdr:row>0</xdr:row>
                <xdr:rowOff>9525</xdr:rowOff>
              </from>
              <to>
                <xdr:col>1</xdr:col>
                <xdr:colOff>5019675</xdr:colOff>
                <xdr:row>0</xdr:row>
                <xdr:rowOff>1190625</xdr:rowOff>
              </to>
            </anchor>
          </objectPr>
        </oleObject>
      </mc:Choice>
      <mc:Fallback>
        <oleObject progId="Word.Document.12" shapeId="1229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11</cp:revision>
  <cp:lastPrinted>2024-04-10T13:23:45Z</cp:lastPrinted>
  <dcterms:created xsi:type="dcterms:W3CDTF">2021-09-23T15:15:02Z</dcterms:created>
  <dcterms:modified xsi:type="dcterms:W3CDTF">2025-12-12T15:27:26Z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