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1-2025\"/>
    </mc:Choice>
  </mc:AlternateContent>
  <xr:revisionPtr revIDLastSave="0" documentId="8_{5DA56786-FBCE-4FCF-97CF-567AA1E60AB1}" xr6:coauthVersionLast="47" xr6:coauthVersionMax="47" xr10:uidLastSave="{00000000-0000-0000-0000-000000000000}"/>
  <bookViews>
    <workbookView xWindow="-120" yWindow="-120" windowWidth="20730" windowHeight="11040" firstSheet="1" activeTab="1" xr2:uid="{023122A6-973F-4D73-BB99-F39D40398332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Desempenho!$B$1:$CQ$68</definedName>
    <definedName name="_xlnm.Print_Area" localSheetId="2">Efetividade!$A$1:$DQ$97</definedName>
    <definedName name="_xlnm.Print_Area" localSheetId="0">Produção!$BH$1:$CM$158</definedName>
    <definedName name="Inter_Graf" localSheetId="0">#REF!</definedName>
    <definedName name="Inter_Graf">#REF!</definedName>
    <definedName name="_xlnm.Print_Titles" localSheetId="1">Desempenho!$1:$4</definedName>
    <definedName name="_xlnm.Print_Titles" localSheetId="2">Efetividade!$1:$6</definedName>
    <definedName name="_xlnm.Print_Titles" localSheetId="0">Produção!$1:$3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97" i="3" l="1"/>
  <c r="AX97" i="3"/>
  <c r="AV97" i="3"/>
  <c r="DP96" i="3"/>
  <c r="DN96" i="3"/>
  <c r="DL96" i="3"/>
  <c r="DJ96" i="3"/>
  <c r="DH96" i="3"/>
  <c r="DF96" i="3"/>
  <c r="DD96" i="3"/>
  <c r="DB96" i="3"/>
  <c r="CZ96" i="3"/>
  <c r="CX96" i="3"/>
  <c r="CV96" i="3"/>
  <c r="CT96" i="3"/>
  <c r="CR96" i="3"/>
  <c r="CN96" i="3"/>
  <c r="CL96" i="3"/>
  <c r="CJ96" i="3"/>
  <c r="CF96" i="3"/>
  <c r="CD96" i="3"/>
  <c r="CB96" i="3"/>
  <c r="BZ96" i="3"/>
  <c r="BV96" i="3"/>
  <c r="BT96" i="3"/>
  <c r="BR96" i="3"/>
  <c r="BP96" i="3"/>
  <c r="BN96" i="3"/>
  <c r="BL96" i="3"/>
  <c r="BJ96" i="3"/>
  <c r="BH96" i="3"/>
  <c r="BF96" i="3"/>
  <c r="BD96" i="3"/>
  <c r="BB96" i="3"/>
  <c r="AZ96" i="3"/>
  <c r="AP96" i="3"/>
  <c r="AN96" i="3"/>
  <c r="AL96" i="3"/>
  <c r="AJ96" i="3"/>
  <c r="AH96" i="3"/>
  <c r="AB96" i="3"/>
  <c r="Z96" i="3"/>
  <c r="DP95" i="3"/>
  <c r="DN95" i="3"/>
  <c r="DL95" i="3"/>
  <c r="DJ95" i="3"/>
  <c r="DH95" i="3"/>
  <c r="DF95" i="3"/>
  <c r="DD95" i="3"/>
  <c r="DB95" i="3"/>
  <c r="CZ95" i="3"/>
  <c r="CX95" i="3"/>
  <c r="CV95" i="3"/>
  <c r="CT95" i="3"/>
  <c r="CR95" i="3"/>
  <c r="CP95" i="3"/>
  <c r="CN95" i="3"/>
  <c r="CL95" i="3"/>
  <c r="CJ95" i="3"/>
  <c r="CH95" i="3"/>
  <c r="CF95" i="3"/>
  <c r="CD95" i="3"/>
  <c r="CB95" i="3"/>
  <c r="BZ95" i="3"/>
  <c r="BV95" i="3"/>
  <c r="BT95" i="3"/>
  <c r="BR95" i="3"/>
  <c r="BP95" i="3"/>
  <c r="BN95" i="3"/>
  <c r="BL95" i="3"/>
  <c r="BJ95" i="3"/>
  <c r="BH95" i="3"/>
  <c r="BF95" i="3"/>
  <c r="BD95" i="3"/>
  <c r="BB95" i="3"/>
  <c r="AZ95" i="3"/>
  <c r="AP95" i="3"/>
  <c r="AN95" i="3"/>
  <c r="AL95" i="3"/>
  <c r="AJ95" i="3"/>
  <c r="AH95" i="3"/>
  <c r="AF95" i="3"/>
  <c r="AD95" i="3"/>
  <c r="AB95" i="3"/>
  <c r="Z95" i="3"/>
  <c r="DP94" i="3"/>
  <c r="DN94" i="3"/>
  <c r="DL94" i="3"/>
  <c r="DJ94" i="3"/>
  <c r="DH94" i="3"/>
  <c r="DF94" i="3"/>
  <c r="DD94" i="3"/>
  <c r="DB94" i="3"/>
  <c r="CZ94" i="3"/>
  <c r="CX94" i="3"/>
  <c r="CV94" i="3"/>
  <c r="CT94" i="3"/>
  <c r="CR94" i="3"/>
  <c r="CN94" i="3"/>
  <c r="CL94" i="3"/>
  <c r="CJ94" i="3"/>
  <c r="CH94" i="3"/>
  <c r="CF94" i="3"/>
  <c r="CD94" i="3"/>
  <c r="CB94" i="3"/>
  <c r="BZ94" i="3"/>
  <c r="BV94" i="3"/>
  <c r="BT94" i="3"/>
  <c r="BR94" i="3"/>
  <c r="BP94" i="3"/>
  <c r="BN94" i="3"/>
  <c r="BL94" i="3"/>
  <c r="BJ94" i="3"/>
  <c r="BH94" i="3"/>
  <c r="BF94" i="3"/>
  <c r="BD94" i="3"/>
  <c r="BB94" i="3"/>
  <c r="AZ94" i="3"/>
  <c r="DP93" i="3"/>
  <c r="DP97" i="3"/>
  <c r="DN93" i="3"/>
  <c r="DL93" i="3"/>
  <c r="DL97" i="3" s="1"/>
  <c r="DJ93" i="3"/>
  <c r="DJ97" i="3" s="1"/>
  <c r="DH93" i="3"/>
  <c r="DF93" i="3"/>
  <c r="DF97" i="3" s="1"/>
  <c r="DD93" i="3"/>
  <c r="DD97" i="3"/>
  <c r="DB93" i="3"/>
  <c r="DB97" i="3"/>
  <c r="CZ93" i="3"/>
  <c r="CZ97" i="3"/>
  <c r="CX93" i="3"/>
  <c r="CX97" i="3"/>
  <c r="CV93" i="3"/>
  <c r="CV97" i="3" s="1"/>
  <c r="CT93" i="3"/>
  <c r="CT97" i="3" s="1"/>
  <c r="CR93" i="3"/>
  <c r="CP93" i="3"/>
  <c r="CP97" i="3" s="1"/>
  <c r="CN93" i="3"/>
  <c r="CN97" i="3"/>
  <c r="CL93" i="3"/>
  <c r="CL97" i="3"/>
  <c r="CJ93" i="3"/>
  <c r="CH93" i="3"/>
  <c r="CF93" i="3"/>
  <c r="CF97" i="3" s="1"/>
  <c r="CD93" i="3"/>
  <c r="CD97" i="3" s="1"/>
  <c r="CB93" i="3"/>
  <c r="CB97" i="3" s="1"/>
  <c r="BZ93" i="3"/>
  <c r="BV93" i="3"/>
  <c r="BT93" i="3"/>
  <c r="BT97" i="3"/>
  <c r="BR93" i="3"/>
  <c r="BR97" i="3"/>
  <c r="BP93" i="3"/>
  <c r="BP97" i="3" s="1"/>
  <c r="BN93" i="3"/>
  <c r="BN97" i="3" s="1"/>
  <c r="BL93" i="3"/>
  <c r="BL97" i="3" s="1"/>
  <c r="BJ93" i="3"/>
  <c r="BH93" i="3"/>
  <c r="BF93" i="3"/>
  <c r="BD93" i="3"/>
  <c r="BD97" i="3"/>
  <c r="BB93" i="3"/>
  <c r="BB97" i="3"/>
  <c r="AZ93" i="3"/>
  <c r="AZ97" i="3" s="1"/>
  <c r="AP93" i="3"/>
  <c r="AN93" i="3"/>
  <c r="AN97" i="3" s="1"/>
  <c r="AL93" i="3"/>
  <c r="AL97" i="3" s="1"/>
  <c r="AJ93" i="3"/>
  <c r="AJ97" i="3"/>
  <c r="AH93" i="3"/>
  <c r="AB93" i="3"/>
  <c r="AB97" i="3" s="1"/>
  <c r="Z93" i="3"/>
  <c r="CP89" i="3"/>
  <c r="CN89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DP73" i="3"/>
  <c r="DN73" i="3"/>
  <c r="DL73" i="3"/>
  <c r="DL69" i="3"/>
  <c r="DJ73" i="3"/>
  <c r="DH73" i="3"/>
  <c r="DF73" i="3"/>
  <c r="DD73" i="3"/>
  <c r="DB73" i="3"/>
  <c r="CZ73" i="3"/>
  <c r="CX73" i="3"/>
  <c r="CV73" i="3"/>
  <c r="CV69" i="3"/>
  <c r="CT73" i="3"/>
  <c r="DP72" i="3"/>
  <c r="DP71" i="3"/>
  <c r="DN72" i="3"/>
  <c r="DN71" i="3"/>
  <c r="DL72" i="3"/>
  <c r="DL71" i="3"/>
  <c r="DB72" i="3"/>
  <c r="DB71" i="3"/>
  <c r="CZ72" i="3"/>
  <c r="CZ71" i="3"/>
  <c r="CX72" i="3"/>
  <c r="CX71" i="3"/>
  <c r="CV72" i="3"/>
  <c r="CV71" i="3"/>
  <c r="CH72" i="3"/>
  <c r="CF72" i="3"/>
  <c r="CB72" i="3"/>
  <c r="BP72" i="3"/>
  <c r="BJ72" i="3"/>
  <c r="AZ72" i="3"/>
  <c r="DH72" i="3"/>
  <c r="DH71" i="3" s="1"/>
  <c r="DF72" i="3"/>
  <c r="DF71" i="3"/>
  <c r="DD72" i="3"/>
  <c r="DD71" i="3"/>
  <c r="CR72" i="3"/>
  <c r="CL72" i="3"/>
  <c r="CJ72" i="3"/>
  <c r="BZ72" i="3"/>
  <c r="BV72" i="3"/>
  <c r="BT72" i="3"/>
  <c r="BR72" i="3"/>
  <c r="BF72" i="3"/>
  <c r="BD72" i="3"/>
  <c r="BB72" i="3"/>
  <c r="AX72" i="3"/>
  <c r="AV72" i="3"/>
  <c r="DP69" i="3"/>
  <c r="DN69" i="3"/>
  <c r="DB69" i="3"/>
  <c r="CZ69" i="3"/>
  <c r="CX69" i="3"/>
  <c r="AL69" i="3"/>
  <c r="AJ69" i="3"/>
  <c r="AH69" i="3"/>
  <c r="AF69" i="3"/>
  <c r="AD69" i="3"/>
  <c r="DH68" i="3"/>
  <c r="DF68" i="3"/>
  <c r="DD68" i="3"/>
  <c r="DB68" i="3"/>
  <c r="CL68" i="3"/>
  <c r="CJ68" i="3"/>
  <c r="CH68" i="3"/>
  <c r="CF68" i="3"/>
  <c r="BV68" i="3"/>
  <c r="BV66" i="3"/>
  <c r="BT68" i="3"/>
  <c r="BT66" i="3"/>
  <c r="BR68" i="3"/>
  <c r="BR66" i="3"/>
  <c r="BP68" i="3"/>
  <c r="BP66" i="3"/>
  <c r="BD68" i="3"/>
  <c r="BD66" i="3"/>
  <c r="BB68" i="3"/>
  <c r="BB66" i="3"/>
  <c r="AZ68" i="3"/>
  <c r="AZ66" i="3"/>
  <c r="AX68" i="3"/>
  <c r="DP68" i="3"/>
  <c r="DP66" i="3"/>
  <c r="CZ68" i="3"/>
  <c r="CF66" i="3"/>
  <c r="CB68" i="3"/>
  <c r="BZ68" i="3"/>
  <c r="BN68" i="3"/>
  <c r="BL68" i="3"/>
  <c r="BJ68" i="3"/>
  <c r="BH68" i="3"/>
  <c r="BF68" i="3"/>
  <c r="AV68" i="3"/>
  <c r="AT68" i="3"/>
  <c r="AR68" i="3"/>
  <c r="DF66" i="3"/>
  <c r="CN66" i="3"/>
  <c r="CL66" i="3"/>
  <c r="CJ66" i="3"/>
  <c r="CB66" i="3"/>
  <c r="BF66" i="3"/>
  <c r="AP66" i="3"/>
  <c r="AN66" i="3"/>
  <c r="AL66" i="3"/>
  <c r="AJ66" i="3"/>
  <c r="AH66" i="3"/>
  <c r="AF66" i="3"/>
  <c r="AD66" i="3"/>
  <c r="AB66" i="3"/>
  <c r="Z66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BZ62" i="3"/>
  <c r="BX62" i="3"/>
  <c r="BT62" i="3"/>
  <c r="BR62" i="3"/>
  <c r="BN62" i="3"/>
  <c r="BL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DP60" i="3"/>
  <c r="DN60" i="3"/>
  <c r="DL60" i="3"/>
  <c r="DJ60" i="3"/>
  <c r="DH60" i="3"/>
  <c r="DF60" i="3"/>
  <c r="DD60" i="3"/>
  <c r="DB60" i="3"/>
  <c r="CZ60" i="3"/>
  <c r="CX60" i="3"/>
  <c r="CV60" i="3"/>
  <c r="CT60" i="3"/>
  <c r="CR60" i="3"/>
  <c r="CP60" i="3"/>
  <c r="CL60" i="3"/>
  <c r="CJ60" i="3"/>
  <c r="CH60" i="3"/>
  <c r="CF60" i="3"/>
  <c r="CD60" i="3"/>
  <c r="CB60" i="3"/>
  <c r="BX60" i="3"/>
  <c r="BV60" i="3"/>
  <c r="BT60" i="3"/>
  <c r="BR60" i="3"/>
  <c r="BP60" i="3"/>
  <c r="BN60" i="3"/>
  <c r="BL60" i="3"/>
  <c r="BJ60" i="3"/>
  <c r="BH60" i="3"/>
  <c r="BF60" i="3"/>
  <c r="BD60" i="3"/>
  <c r="BB60" i="3"/>
  <c r="AZ60" i="3"/>
  <c r="AX60" i="3"/>
  <c r="AV60" i="3"/>
  <c r="AT60" i="3"/>
  <c r="AR60" i="3"/>
  <c r="AP60" i="3"/>
  <c r="AN60" i="3"/>
  <c r="AL60" i="3"/>
  <c r="AJ60" i="3"/>
  <c r="AH60" i="3"/>
  <c r="AF60" i="3"/>
  <c r="AB60" i="3"/>
  <c r="Z60" i="3"/>
  <c r="DP59" i="3"/>
  <c r="DN59" i="3"/>
  <c r="DL59" i="3"/>
  <c r="DJ59" i="3"/>
  <c r="DH59" i="3"/>
  <c r="DF59" i="3"/>
  <c r="DD59" i="3"/>
  <c r="DB59" i="3"/>
  <c r="CZ59" i="3"/>
  <c r="CX59" i="3"/>
  <c r="CV59" i="3"/>
  <c r="CT59" i="3"/>
  <c r="CR59" i="3"/>
  <c r="CP59" i="3"/>
  <c r="CL59" i="3"/>
  <c r="CJ59" i="3"/>
  <c r="CH59" i="3"/>
  <c r="CF59" i="3"/>
  <c r="CD59" i="3"/>
  <c r="CB59" i="3"/>
  <c r="BX59" i="3"/>
  <c r="BV59" i="3"/>
  <c r="BT59" i="3"/>
  <c r="BR59" i="3"/>
  <c r="BP59" i="3"/>
  <c r="BN59" i="3"/>
  <c r="BL59" i="3"/>
  <c r="BJ59" i="3"/>
  <c r="BH59" i="3"/>
  <c r="BF59" i="3"/>
  <c r="BD59" i="3"/>
  <c r="BB59" i="3"/>
  <c r="AZ59" i="3"/>
  <c r="AX59" i="3"/>
  <c r="AV59" i="3"/>
  <c r="AT59" i="3"/>
  <c r="AR59" i="3"/>
  <c r="AP59" i="3"/>
  <c r="AN59" i="3"/>
  <c r="AL59" i="3"/>
  <c r="AJ59" i="3"/>
  <c r="AH59" i="3"/>
  <c r="AF59" i="3"/>
  <c r="AB59" i="3"/>
  <c r="Z59" i="3"/>
  <c r="DP58" i="3"/>
  <c r="DN58" i="3"/>
  <c r="DL58" i="3"/>
  <c r="DJ58" i="3"/>
  <c r="DH58" i="3"/>
  <c r="DF58" i="3"/>
  <c r="DD58" i="3"/>
  <c r="DB58" i="3"/>
  <c r="CZ58" i="3"/>
  <c r="CX58" i="3"/>
  <c r="CV58" i="3"/>
  <c r="CT58" i="3"/>
  <c r="CR58" i="3"/>
  <c r="CP58" i="3"/>
  <c r="CL58" i="3"/>
  <c r="CJ58" i="3"/>
  <c r="CH58" i="3"/>
  <c r="CF58" i="3"/>
  <c r="CD58" i="3"/>
  <c r="CB58" i="3"/>
  <c r="BX58" i="3"/>
  <c r="BV58" i="3"/>
  <c r="BT58" i="3"/>
  <c r="BR58" i="3"/>
  <c r="BP58" i="3"/>
  <c r="BN58" i="3"/>
  <c r="BL58" i="3"/>
  <c r="BJ58" i="3"/>
  <c r="BH58" i="3"/>
  <c r="BF58" i="3"/>
  <c r="BD58" i="3"/>
  <c r="BB58" i="3"/>
  <c r="AZ58" i="3"/>
  <c r="AX58" i="3"/>
  <c r="AV58" i="3"/>
  <c r="AT58" i="3"/>
  <c r="AR58" i="3"/>
  <c r="AP58" i="3"/>
  <c r="AN58" i="3"/>
  <c r="AL58" i="3"/>
  <c r="AJ58" i="3"/>
  <c r="AH58" i="3"/>
  <c r="AF58" i="3"/>
  <c r="AB58" i="3"/>
  <c r="Z58" i="3"/>
  <c r="AD54" i="3"/>
  <c r="AD60" i="3"/>
  <c r="BV53" i="3"/>
  <c r="BJ53" i="3"/>
  <c r="BJ62" i="3" s="1"/>
  <c r="CF52" i="3"/>
  <c r="CF53" i="3"/>
  <c r="CF62" i="3"/>
  <c r="CD52" i="3"/>
  <c r="CD53" i="3"/>
  <c r="CD62" i="3"/>
  <c r="CB52" i="3"/>
  <c r="CB53" i="3"/>
  <c r="CB62" i="3"/>
  <c r="BV52" i="3"/>
  <c r="BV62" i="3" s="1"/>
  <c r="BP52" i="3"/>
  <c r="BP53" i="3"/>
  <c r="BP62" i="3"/>
  <c r="BH52" i="3"/>
  <c r="BH53" i="3"/>
  <c r="BH62" i="3" s="1"/>
  <c r="DP39" i="3"/>
  <c r="DN39" i="3"/>
  <c r="DL39" i="3"/>
  <c r="DJ39" i="3"/>
  <c r="DH39" i="3"/>
  <c r="DF39" i="3"/>
  <c r="DD39" i="3"/>
  <c r="DB39" i="3"/>
  <c r="CZ39" i="3"/>
  <c r="CX39" i="3"/>
  <c r="CV39" i="3"/>
  <c r="CT39" i="3"/>
  <c r="DF35" i="3"/>
  <c r="Z35" i="3"/>
  <c r="CV34" i="3"/>
  <c r="AX34" i="3"/>
  <c r="CL33" i="3"/>
  <c r="BP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CZ32" i="3"/>
  <c r="CD32" i="3"/>
  <c r="BB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DN31" i="3"/>
  <c r="CL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CD30" i="3"/>
  <c r="BB30" i="3"/>
  <c r="AH30" i="3"/>
  <c r="DF29" i="3"/>
  <c r="CN29" i="3"/>
  <c r="AL29" i="3"/>
  <c r="CH35" i="3"/>
  <c r="BB35" i="3"/>
  <c r="DN33" i="3"/>
  <c r="CZ30" i="3"/>
  <c r="BD29" i="3"/>
  <c r="DP35" i="3"/>
  <c r="DL35" i="3"/>
  <c r="DH35" i="3"/>
  <c r="DD35" i="3"/>
  <c r="DB35" i="3"/>
  <c r="CZ35" i="3"/>
  <c r="CV35" i="3"/>
  <c r="CR35" i="3"/>
  <c r="CP35" i="3"/>
  <c r="CN35" i="3"/>
  <c r="CL35" i="3"/>
  <c r="CJ35" i="3"/>
  <c r="CF35" i="3"/>
  <c r="CB35" i="3"/>
  <c r="BZ35" i="3"/>
  <c r="BT35" i="3"/>
  <c r="BR35" i="3"/>
  <c r="BP35" i="3"/>
  <c r="BN35" i="3"/>
  <c r="BL35" i="3"/>
  <c r="BJ35" i="3"/>
  <c r="BH35" i="3"/>
  <c r="BF35" i="3"/>
  <c r="BD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DP34" i="3"/>
  <c r="DN34" i="3"/>
  <c r="DL34" i="3"/>
  <c r="DJ34" i="3"/>
  <c r="DH34" i="3"/>
  <c r="DF34" i="3"/>
  <c r="DD34" i="3"/>
  <c r="DB34" i="3"/>
  <c r="CZ34" i="3"/>
  <c r="CX34" i="3"/>
  <c r="CT34" i="3"/>
  <c r="CR34" i="3"/>
  <c r="CP34" i="3"/>
  <c r="CN34" i="3"/>
  <c r="CL34" i="3"/>
  <c r="CJ34" i="3"/>
  <c r="CH34" i="3"/>
  <c r="CF34" i="3"/>
  <c r="CD34" i="3"/>
  <c r="CB34" i="3"/>
  <c r="BZ34" i="3"/>
  <c r="BX34" i="3"/>
  <c r="BV34" i="3"/>
  <c r="BT34" i="3"/>
  <c r="BR34" i="3"/>
  <c r="BP34" i="3"/>
  <c r="BN34" i="3"/>
  <c r="BL34" i="3"/>
  <c r="BJ34" i="3"/>
  <c r="BH34" i="3"/>
  <c r="BF34" i="3"/>
  <c r="BD34" i="3"/>
  <c r="BB34" i="3"/>
  <c r="AZ34" i="3"/>
  <c r="AV34" i="3"/>
  <c r="AT34" i="3"/>
  <c r="AR34" i="3"/>
  <c r="AP34" i="3"/>
  <c r="AN34" i="3"/>
  <c r="AL34" i="3"/>
  <c r="AJ34" i="3"/>
  <c r="AH34" i="3"/>
  <c r="AF34" i="3"/>
  <c r="AD34" i="3"/>
  <c r="AB34" i="3"/>
  <c r="Z34" i="3"/>
  <c r="DP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J33" i="3"/>
  <c r="CH33" i="3"/>
  <c r="CF33" i="3"/>
  <c r="CD33" i="3"/>
  <c r="CB33" i="3"/>
  <c r="BZ33" i="3"/>
  <c r="BX33" i="3"/>
  <c r="BV33" i="3"/>
  <c r="BT33" i="3"/>
  <c r="BR33" i="3"/>
  <c r="BN33" i="3"/>
  <c r="BL33" i="3"/>
  <c r="BJ33" i="3"/>
  <c r="BH33" i="3"/>
  <c r="BF33" i="3"/>
  <c r="BD33" i="3"/>
  <c r="BB33" i="3"/>
  <c r="AZ33" i="3"/>
  <c r="DP32" i="3"/>
  <c r="DN32" i="3"/>
  <c r="DL32" i="3"/>
  <c r="DJ32" i="3"/>
  <c r="DH32" i="3"/>
  <c r="DF32" i="3"/>
  <c r="DB32" i="3"/>
  <c r="CX32" i="3"/>
  <c r="CV32" i="3"/>
  <c r="CT32" i="3"/>
  <c r="CR32" i="3"/>
  <c r="CP32" i="3"/>
  <c r="CL32" i="3"/>
  <c r="CJ32" i="3"/>
  <c r="CH32" i="3"/>
  <c r="CF32" i="3"/>
  <c r="CB32" i="3"/>
  <c r="BZ32" i="3"/>
  <c r="BV32" i="3"/>
  <c r="BT32" i="3"/>
  <c r="BR32" i="3"/>
  <c r="BP32" i="3"/>
  <c r="BN32" i="3"/>
  <c r="BL32" i="3"/>
  <c r="BJ32" i="3"/>
  <c r="BF32" i="3"/>
  <c r="BD32" i="3"/>
  <c r="AZ32" i="3"/>
  <c r="DP31" i="3"/>
  <c r="DL31" i="3"/>
  <c r="DJ31" i="3"/>
  <c r="DH31" i="3"/>
  <c r="DD31" i="3"/>
  <c r="DB31" i="3"/>
  <c r="CZ31" i="3"/>
  <c r="CX31" i="3"/>
  <c r="CV31" i="3"/>
  <c r="CT31" i="3"/>
  <c r="CR31" i="3"/>
  <c r="CN31" i="3"/>
  <c r="CJ31" i="3"/>
  <c r="CH31" i="3"/>
  <c r="CF31" i="3"/>
  <c r="CD31" i="3"/>
  <c r="CB31" i="3"/>
  <c r="BX31" i="3"/>
  <c r="BV31" i="3"/>
  <c r="BT31" i="3"/>
  <c r="BR31" i="3"/>
  <c r="BP31" i="3"/>
  <c r="BN31" i="3"/>
  <c r="BL31" i="3"/>
  <c r="BH31" i="3"/>
  <c r="BF31" i="3"/>
  <c r="BD31" i="3"/>
  <c r="BB31" i="3"/>
  <c r="AZ31" i="3"/>
  <c r="DP30" i="3"/>
  <c r="DN30" i="3"/>
  <c r="DL30" i="3"/>
  <c r="DJ30" i="3"/>
  <c r="DH30" i="3"/>
  <c r="DF30" i="3"/>
  <c r="DD30" i="3"/>
  <c r="DB30" i="3"/>
  <c r="CX30" i="3"/>
  <c r="CV30" i="3"/>
  <c r="CT30" i="3"/>
  <c r="CR30" i="3"/>
  <c r="CP30" i="3"/>
  <c r="CN30" i="3"/>
  <c r="CL30" i="3"/>
  <c r="CJ30" i="3"/>
  <c r="CH30" i="3"/>
  <c r="CF30" i="3"/>
  <c r="CB30" i="3"/>
  <c r="BZ30" i="3"/>
  <c r="BX30" i="3"/>
  <c r="BV30" i="3"/>
  <c r="BT30" i="3"/>
  <c r="BR30" i="3"/>
  <c r="BP30" i="3"/>
  <c r="BN30" i="3"/>
  <c r="BL30" i="3"/>
  <c r="BJ30" i="3"/>
  <c r="BH30" i="3"/>
  <c r="BF30" i="3"/>
  <c r="BD30" i="3"/>
  <c r="AZ30" i="3"/>
  <c r="AX30" i="3"/>
  <c r="AV30" i="3"/>
  <c r="AT30" i="3"/>
  <c r="AR30" i="3"/>
  <c r="AP30" i="3"/>
  <c r="AN30" i="3"/>
  <c r="AL30" i="3"/>
  <c r="AJ30" i="3"/>
  <c r="AF30" i="3"/>
  <c r="AD30" i="3"/>
  <c r="AB30" i="3"/>
  <c r="Z30" i="3"/>
  <c r="DP29" i="3"/>
  <c r="DN29" i="3"/>
  <c r="DL29" i="3"/>
  <c r="DJ29" i="3"/>
  <c r="DH29" i="3"/>
  <c r="DD29" i="3"/>
  <c r="DB29" i="3"/>
  <c r="CZ29" i="3"/>
  <c r="CX29" i="3"/>
  <c r="CV29" i="3"/>
  <c r="CT29" i="3"/>
  <c r="CR29" i="3"/>
  <c r="CP29" i="3"/>
  <c r="CL29" i="3"/>
  <c r="CJ29" i="3"/>
  <c r="CH29" i="3"/>
  <c r="CF29" i="3"/>
  <c r="CD29" i="3"/>
  <c r="CB29" i="3"/>
  <c r="BZ29" i="3"/>
  <c r="BX29" i="3"/>
  <c r="BV29" i="3"/>
  <c r="BT29" i="3"/>
  <c r="BR29" i="3"/>
  <c r="BP29" i="3"/>
  <c r="BN29" i="3"/>
  <c r="BL29" i="3"/>
  <c r="BJ29" i="3"/>
  <c r="BH29" i="3"/>
  <c r="BF29" i="3"/>
  <c r="BB29" i="3"/>
  <c r="AZ29" i="3"/>
  <c r="AX29" i="3"/>
  <c r="AV29" i="3"/>
  <c r="AT29" i="3"/>
  <c r="AR29" i="3"/>
  <c r="AP29" i="3"/>
  <c r="AN29" i="3"/>
  <c r="AJ29" i="3"/>
  <c r="AH29" i="3"/>
  <c r="AF29" i="3"/>
  <c r="AD29" i="3"/>
  <c r="AB29" i="3"/>
  <c r="Z29" i="3"/>
  <c r="Z8" i="3"/>
  <c r="BC84" i="2"/>
  <c r="BC83" i="2"/>
  <c r="BC82" i="2"/>
  <c r="AP82" i="2"/>
  <c r="BC81" i="2"/>
  <c r="AP81" i="2"/>
  <c r="BC80" i="2"/>
  <c r="AP80" i="2"/>
  <c r="BC79" i="2"/>
  <c r="BA79" i="2"/>
  <c r="AZ79" i="2"/>
  <c r="AR79" i="2"/>
  <c r="AP79" i="2"/>
  <c r="BW78" i="2"/>
  <c r="BU78" i="2"/>
  <c r="BC78" i="2"/>
  <c r="AP78" i="2"/>
  <c r="BC77" i="2"/>
  <c r="BA77" i="2"/>
  <c r="AZ77" i="2"/>
  <c r="AY77" i="2"/>
  <c r="AX77" i="2"/>
  <c r="AW77" i="2"/>
  <c r="AV77" i="2"/>
  <c r="AU77" i="2"/>
  <c r="AT77" i="2"/>
  <c r="AS77" i="2"/>
  <c r="AR77" i="2"/>
  <c r="AQ77" i="2"/>
  <c r="AP77" i="2"/>
  <c r="BC76" i="2"/>
  <c r="AP76" i="2"/>
  <c r="BT75" i="2"/>
  <c r="BC75" i="2"/>
  <c r="AY75" i="2"/>
  <c r="AP75" i="2"/>
  <c r="BC74" i="2"/>
  <c r="AP74" i="2"/>
  <c r="BC73" i="2"/>
  <c r="BA73" i="2"/>
  <c r="AZ73" i="2"/>
  <c r="AY73" i="2"/>
  <c r="AX73" i="2"/>
  <c r="AW73" i="2"/>
  <c r="AV73" i="2"/>
  <c r="AU73" i="2"/>
  <c r="AT73" i="2"/>
  <c r="AS73" i="2"/>
  <c r="AR73" i="2"/>
  <c r="AQ73" i="2"/>
  <c r="AP73" i="2"/>
  <c r="BC72" i="2"/>
  <c r="AP72" i="2"/>
  <c r="BC71" i="2"/>
  <c r="AP71" i="2"/>
  <c r="BE68" i="2"/>
  <c r="BE67" i="2"/>
  <c r="BA66" i="2"/>
  <c r="BA70" i="2"/>
  <c r="AZ66" i="2"/>
  <c r="AZ70" i="2"/>
  <c r="AY66" i="2"/>
  <c r="AY70" i="2"/>
  <c r="AX66" i="2"/>
  <c r="AX70" i="2" s="1"/>
  <c r="AW66" i="2"/>
  <c r="AW70" i="2" s="1"/>
  <c r="AV66" i="2"/>
  <c r="AV70" i="2"/>
  <c r="AU66" i="2"/>
  <c r="AU70" i="2"/>
  <c r="AT66" i="2"/>
  <c r="AT70" i="2" s="1"/>
  <c r="AS66" i="2"/>
  <c r="AS70" i="2"/>
  <c r="AR66" i="2"/>
  <c r="AR70" i="2"/>
  <c r="AQ66" i="2"/>
  <c r="AQ70" i="2"/>
  <c r="BA62" i="2"/>
  <c r="AZ62" i="2"/>
  <c r="AY62" i="2"/>
  <c r="AX62" i="2"/>
  <c r="AW62" i="2"/>
  <c r="AV62" i="2"/>
  <c r="AU62" i="2"/>
  <c r="AT62" i="2"/>
  <c r="AS62" i="2"/>
  <c r="AR62" i="2"/>
  <c r="AQ62" i="2"/>
  <c r="AW59" i="2"/>
  <c r="AW82" i="2"/>
  <c r="AX59" i="2"/>
  <c r="AX82" i="2"/>
  <c r="AV59" i="2"/>
  <c r="AV82" i="2"/>
  <c r="AT59" i="2"/>
  <c r="AT82" i="2"/>
  <c r="AS59" i="2"/>
  <c r="AS82" i="2"/>
  <c r="BA59" i="2"/>
  <c r="BA82" i="2"/>
  <c r="AZ59" i="2"/>
  <c r="AZ82" i="2"/>
  <c r="AY59" i="2"/>
  <c r="AY82" i="2"/>
  <c r="AQ59" i="2"/>
  <c r="AQ82" i="2"/>
  <c r="CQ56" i="2"/>
  <c r="CQ84" i="2"/>
  <c r="CL56" i="2"/>
  <c r="CL84" i="2"/>
  <c r="CI56" i="2"/>
  <c r="CI84" i="2"/>
  <c r="CD56" i="2"/>
  <c r="CD84" i="2"/>
  <c r="CA56" i="2"/>
  <c r="CA84" i="2"/>
  <c r="BV56" i="2"/>
  <c r="BV84" i="2"/>
  <c r="BS56" i="2"/>
  <c r="BS84" i="2"/>
  <c r="BN56" i="2"/>
  <c r="BN84" i="2"/>
  <c r="BK56" i="2"/>
  <c r="BK84" i="2"/>
  <c r="BF56" i="2"/>
  <c r="BF84" i="2"/>
  <c r="CP56" i="2"/>
  <c r="CP84" i="2"/>
  <c r="CO56" i="2"/>
  <c r="CO84" i="2"/>
  <c r="CM56" i="2"/>
  <c r="CM84" i="2"/>
  <c r="CJ56" i="2"/>
  <c r="CJ84" i="2"/>
  <c r="CH56" i="2"/>
  <c r="CH84" i="2"/>
  <c r="CG56" i="2"/>
  <c r="CG84" i="2"/>
  <c r="CE56" i="2"/>
  <c r="CE84" i="2"/>
  <c r="CB56" i="2"/>
  <c r="CB84" i="2"/>
  <c r="BZ56" i="2"/>
  <c r="BZ84" i="2"/>
  <c r="BY56" i="2"/>
  <c r="BY84" i="2"/>
  <c r="BW56" i="2"/>
  <c r="BW84" i="2"/>
  <c r="BT56" i="2"/>
  <c r="BT84" i="2"/>
  <c r="BR56" i="2"/>
  <c r="BR84" i="2"/>
  <c r="BQ56" i="2"/>
  <c r="BQ84" i="2"/>
  <c r="BO56" i="2"/>
  <c r="BO84" i="2"/>
  <c r="BL56" i="2"/>
  <c r="BL84" i="2"/>
  <c r="BJ56" i="2"/>
  <c r="BJ84" i="2"/>
  <c r="BI56" i="2"/>
  <c r="BI84" i="2"/>
  <c r="BG56" i="2"/>
  <c r="BG84" i="2"/>
  <c r="CN56" i="2"/>
  <c r="CN84" i="2"/>
  <c r="CK56" i="2"/>
  <c r="CK84" i="2"/>
  <c r="CF56" i="2"/>
  <c r="CF84" i="2"/>
  <c r="CC56" i="2"/>
  <c r="CC84" i="2"/>
  <c r="BX56" i="2"/>
  <c r="BX84" i="2"/>
  <c r="BU56" i="2"/>
  <c r="BU84" i="2"/>
  <c r="BP56" i="2"/>
  <c r="BP84" i="2"/>
  <c r="BM56" i="2"/>
  <c r="BM84" i="2"/>
  <c r="BH56" i="2"/>
  <c r="BH84" i="2"/>
  <c r="BE56" i="2"/>
  <c r="BE84" i="2"/>
  <c r="BD56" i="2"/>
  <c r="BD84" i="2"/>
  <c r="CP53" i="2"/>
  <c r="CP83" i="2"/>
  <c r="CN53" i="2"/>
  <c r="CN83" i="2"/>
  <c r="CK53" i="2"/>
  <c r="CK83" i="2"/>
  <c r="CH53" i="2"/>
  <c r="CH83" i="2"/>
  <c r="CF53" i="2"/>
  <c r="CF83" i="2"/>
  <c r="CC53" i="2"/>
  <c r="CC83" i="2"/>
  <c r="BZ53" i="2"/>
  <c r="BZ83" i="2"/>
  <c r="BX53" i="2"/>
  <c r="BX83" i="2"/>
  <c r="BU53" i="2"/>
  <c r="BU83" i="2"/>
  <c r="BR53" i="2"/>
  <c r="BR83" i="2"/>
  <c r="BP53" i="2"/>
  <c r="BP83" i="2"/>
  <c r="BM53" i="2"/>
  <c r="BM83" i="2"/>
  <c r="BJ53" i="2"/>
  <c r="BJ83" i="2"/>
  <c r="BH53" i="2"/>
  <c r="BH83" i="2"/>
  <c r="BD53" i="2"/>
  <c r="BD83" i="2"/>
  <c r="CO53" i="2"/>
  <c r="CO83" i="2"/>
  <c r="CM53" i="2"/>
  <c r="CM83" i="2"/>
  <c r="CJ53" i="2"/>
  <c r="CJ83" i="2"/>
  <c r="CG53" i="2"/>
  <c r="CG83" i="2"/>
  <c r="CE53" i="2"/>
  <c r="CE83" i="2"/>
  <c r="CB53" i="2"/>
  <c r="CB83" i="2"/>
  <c r="BY53" i="2"/>
  <c r="BY83" i="2"/>
  <c r="BW53" i="2"/>
  <c r="BW83" i="2"/>
  <c r="BT53" i="2"/>
  <c r="BT83" i="2"/>
  <c r="BQ53" i="2"/>
  <c r="BQ83" i="2"/>
  <c r="BO53" i="2"/>
  <c r="BO83" i="2"/>
  <c r="BL53" i="2"/>
  <c r="BL83" i="2"/>
  <c r="BI53" i="2"/>
  <c r="BI83" i="2"/>
  <c r="BG53" i="2"/>
  <c r="BG83" i="2"/>
  <c r="CQ53" i="2"/>
  <c r="CQ83" i="2"/>
  <c r="CL53" i="2"/>
  <c r="CL83" i="2"/>
  <c r="CI53" i="2"/>
  <c r="CI83" i="2"/>
  <c r="CD53" i="2"/>
  <c r="CD83" i="2"/>
  <c r="CA53" i="2"/>
  <c r="CA83" i="2"/>
  <c r="BV53" i="2"/>
  <c r="BV83" i="2"/>
  <c r="BS53" i="2"/>
  <c r="BS83" i="2"/>
  <c r="BN53" i="2"/>
  <c r="BN83" i="2"/>
  <c r="BK53" i="2"/>
  <c r="BK83" i="2"/>
  <c r="BF53" i="2"/>
  <c r="BF83" i="2"/>
  <c r="BE53" i="2"/>
  <c r="BE83" i="2"/>
  <c r="CQ50" i="2"/>
  <c r="CQ82" i="2"/>
  <c r="CN50" i="2"/>
  <c r="CN82" i="2"/>
  <c r="CL50" i="2"/>
  <c r="CL82" i="2"/>
  <c r="CI50" i="2"/>
  <c r="CI82" i="2"/>
  <c r="CF50" i="2"/>
  <c r="CF82" i="2"/>
  <c r="CD50" i="2"/>
  <c r="CD82" i="2"/>
  <c r="CA50" i="2"/>
  <c r="CA82" i="2"/>
  <c r="BX50" i="2"/>
  <c r="BX82" i="2"/>
  <c r="BV50" i="2"/>
  <c r="BV82" i="2"/>
  <c r="BS50" i="2"/>
  <c r="BS82" i="2"/>
  <c r="BP50" i="2"/>
  <c r="BP82" i="2"/>
  <c r="BN50" i="2"/>
  <c r="BN82" i="2"/>
  <c r="BK50" i="2"/>
  <c r="BK82" i="2"/>
  <c r="BH50" i="2"/>
  <c r="BH82" i="2"/>
  <c r="BF50" i="2"/>
  <c r="BF82" i="2"/>
  <c r="CP50" i="2"/>
  <c r="CP82" i="2"/>
  <c r="CM50" i="2"/>
  <c r="CM82" i="2"/>
  <c r="CK50" i="2"/>
  <c r="CK82" i="2"/>
  <c r="CH50" i="2"/>
  <c r="CH82" i="2"/>
  <c r="CE50" i="2"/>
  <c r="CE82" i="2"/>
  <c r="CC50" i="2"/>
  <c r="CC82" i="2"/>
  <c r="BZ50" i="2"/>
  <c r="BZ82" i="2"/>
  <c r="BW50" i="2"/>
  <c r="BW82" i="2"/>
  <c r="BU50" i="2"/>
  <c r="BU82" i="2"/>
  <c r="BR50" i="2"/>
  <c r="BR82" i="2"/>
  <c r="BO50" i="2"/>
  <c r="BO82" i="2"/>
  <c r="BM50" i="2"/>
  <c r="BM82" i="2"/>
  <c r="BJ50" i="2"/>
  <c r="BJ82" i="2"/>
  <c r="BG50" i="2"/>
  <c r="BG82" i="2"/>
  <c r="BD50" i="2"/>
  <c r="BD82" i="2"/>
  <c r="CO50" i="2"/>
  <c r="CO82" i="2"/>
  <c r="CJ50" i="2"/>
  <c r="CJ82" i="2"/>
  <c r="CG50" i="2"/>
  <c r="CG82" i="2"/>
  <c r="CB50" i="2"/>
  <c r="CB82" i="2"/>
  <c r="BY50" i="2"/>
  <c r="BY82" i="2"/>
  <c r="BT50" i="2"/>
  <c r="BT82" i="2"/>
  <c r="BQ50" i="2"/>
  <c r="BQ82" i="2"/>
  <c r="BL50" i="2"/>
  <c r="BL82" i="2"/>
  <c r="BI50" i="2"/>
  <c r="BI82" i="2"/>
  <c r="BE50" i="2"/>
  <c r="BE82" i="2"/>
  <c r="BE46" i="2"/>
  <c r="BD46" i="2"/>
  <c r="AQ46" i="2"/>
  <c r="AR46" i="2" s="1"/>
  <c r="AS46" i="2" s="1"/>
  <c r="AT46" i="2" s="1"/>
  <c r="CQ45" i="2"/>
  <c r="CQ44" i="2"/>
  <c r="CQ80" i="2"/>
  <c r="CP45" i="2"/>
  <c r="CO45" i="2"/>
  <c r="CO44" i="2"/>
  <c r="CO80" i="2"/>
  <c r="CN45" i="2"/>
  <c r="CM45" i="2"/>
  <c r="CM44" i="2"/>
  <c r="CM80" i="2"/>
  <c r="CL45" i="2"/>
  <c r="CK45" i="2"/>
  <c r="CK44" i="2"/>
  <c r="CK80" i="2"/>
  <c r="CJ45" i="2"/>
  <c r="CI45" i="2"/>
  <c r="CI44" i="2"/>
  <c r="CI80" i="2"/>
  <c r="CH45" i="2"/>
  <c r="CG45" i="2"/>
  <c r="CG44" i="2"/>
  <c r="CG80" i="2"/>
  <c r="CF45" i="2"/>
  <c r="CE45" i="2"/>
  <c r="CE44" i="2"/>
  <c r="CE80" i="2"/>
  <c r="CC45" i="2"/>
  <c r="CB45" i="2"/>
  <c r="CA45" i="2"/>
  <c r="CA44" i="2"/>
  <c r="CA80" i="2"/>
  <c r="BZ45" i="2"/>
  <c r="BY45" i="2"/>
  <c r="BY44" i="2"/>
  <c r="BY80" i="2"/>
  <c r="BX45" i="2"/>
  <c r="BW45" i="2"/>
  <c r="BW44" i="2"/>
  <c r="BW80" i="2"/>
  <c r="BV45" i="2"/>
  <c r="BU45" i="2"/>
  <c r="BT45" i="2"/>
  <c r="BS45" i="2"/>
  <c r="BS44" i="2"/>
  <c r="BS80" i="2"/>
  <c r="BR45" i="2"/>
  <c r="BQ44" i="2"/>
  <c r="BQ80" i="2"/>
  <c r="BP45" i="2"/>
  <c r="BM45" i="2"/>
  <c r="BL45" i="2"/>
  <c r="BK45" i="2"/>
  <c r="BG45" i="2"/>
  <c r="BF45" i="2"/>
  <c r="BF44" i="2"/>
  <c r="BF80" i="2"/>
  <c r="AY45" i="2"/>
  <c r="AX45" i="2"/>
  <c r="AW45" i="2"/>
  <c r="AV45" i="2"/>
  <c r="AU45" i="2"/>
  <c r="AT45" i="2"/>
  <c r="AS45" i="2"/>
  <c r="AR45" i="2"/>
  <c r="AR44" i="2"/>
  <c r="AR80" i="2"/>
  <c r="AQ45" i="2"/>
  <c r="AQ44" i="2"/>
  <c r="AQ80" i="2"/>
  <c r="CP44" i="2"/>
  <c r="CP80" i="2"/>
  <c r="CN44" i="2"/>
  <c r="CN80" i="2"/>
  <c r="CL44" i="2"/>
  <c r="CL80" i="2"/>
  <c r="CJ44" i="2"/>
  <c r="CJ80" i="2"/>
  <c r="CH44" i="2"/>
  <c r="CH80" i="2"/>
  <c r="CF44" i="2"/>
  <c r="CF80" i="2"/>
  <c r="CC44" i="2"/>
  <c r="CC80" i="2"/>
  <c r="CB44" i="2"/>
  <c r="CB80" i="2"/>
  <c r="BZ44" i="2"/>
  <c r="BZ80" i="2"/>
  <c r="BX44" i="2"/>
  <c r="BX80" i="2"/>
  <c r="BV44" i="2"/>
  <c r="BV80" i="2" s="1"/>
  <c r="BU44" i="2"/>
  <c r="BU80" i="2"/>
  <c r="BT44" i="2"/>
  <c r="BT80" i="2"/>
  <c r="BR44" i="2"/>
  <c r="BR80" i="2"/>
  <c r="BP44" i="2"/>
  <c r="BP80" i="2"/>
  <c r="BO44" i="2"/>
  <c r="BO80" i="2"/>
  <c r="BN44" i="2"/>
  <c r="BN80" i="2"/>
  <c r="BJ44" i="2"/>
  <c r="BJ80" i="2"/>
  <c r="BI44" i="2"/>
  <c r="BI80" i="2"/>
  <c r="BH44" i="2"/>
  <c r="BH80" i="2"/>
  <c r="BG44" i="2"/>
  <c r="BG80" i="2" s="1"/>
  <c r="AZ44" i="2"/>
  <c r="AZ80" i="2"/>
  <c r="AY41" i="2"/>
  <c r="AY79" i="2"/>
  <c r="AV41" i="2"/>
  <c r="AV79" i="2"/>
  <c r="AQ41" i="2"/>
  <c r="AQ79" i="2"/>
  <c r="AX41" i="2"/>
  <c r="AX79" i="2"/>
  <c r="AW41" i="2"/>
  <c r="AW79" i="2"/>
  <c r="AU41" i="2"/>
  <c r="AU79" i="2"/>
  <c r="AS41" i="2"/>
  <c r="AS79" i="2"/>
  <c r="AT41" i="2"/>
  <c r="AT79" i="2"/>
  <c r="BA40" i="2"/>
  <c r="BA38" i="2"/>
  <c r="BA78" i="2"/>
  <c r="AY40" i="2"/>
  <c r="AX40" i="2"/>
  <c r="AW40" i="2"/>
  <c r="AW38" i="2"/>
  <c r="AW78" i="2"/>
  <c r="AV40" i="2"/>
  <c r="AU40" i="2"/>
  <c r="AU38" i="2"/>
  <c r="AU78" i="2"/>
  <c r="AT40" i="2"/>
  <c r="AS40" i="2"/>
  <c r="AR40" i="2"/>
  <c r="AQ40" i="2"/>
  <c r="AX38" i="2"/>
  <c r="AX78" i="2"/>
  <c r="AV38" i="2"/>
  <c r="AV78" i="2"/>
  <c r="AT38" i="2"/>
  <c r="AT78" i="2"/>
  <c r="AZ38" i="2"/>
  <c r="AZ78" i="2"/>
  <c r="AY38" i="2"/>
  <c r="AY78" i="2"/>
  <c r="AS38" i="2"/>
  <c r="AS78" i="2"/>
  <c r="AQ38" i="2"/>
  <c r="AQ78" i="2"/>
  <c r="BZ37" i="2"/>
  <c r="CQ35" i="2"/>
  <c r="CQ79" i="2"/>
  <c r="CP35" i="2"/>
  <c r="CP79" i="2"/>
  <c r="CO35" i="2"/>
  <c r="CO79" i="2"/>
  <c r="CN35" i="2"/>
  <c r="CN79" i="2"/>
  <c r="CM35" i="2"/>
  <c r="CM79" i="2"/>
  <c r="CL35" i="2"/>
  <c r="CL79" i="2"/>
  <c r="CK35" i="2"/>
  <c r="CK79" i="2"/>
  <c r="CJ35" i="2"/>
  <c r="CJ79" i="2"/>
  <c r="CI35" i="2"/>
  <c r="CI79" i="2" s="1"/>
  <c r="CH35" i="2"/>
  <c r="CH79" i="2"/>
  <c r="CG35" i="2"/>
  <c r="CG79" i="2"/>
  <c r="CF35" i="2"/>
  <c r="CF79" i="2"/>
  <c r="CE35" i="2"/>
  <c r="CE79" i="2"/>
  <c r="CD35" i="2"/>
  <c r="CD79" i="2"/>
  <c r="CC35" i="2"/>
  <c r="CC79" i="2"/>
  <c r="CB35" i="2"/>
  <c r="CB79" i="2"/>
  <c r="CA35" i="2"/>
  <c r="CA79" i="2"/>
  <c r="BZ35" i="2"/>
  <c r="BZ79" i="2"/>
  <c r="BY35" i="2"/>
  <c r="BY79" i="2"/>
  <c r="BX35" i="2"/>
  <c r="BX79" i="2"/>
  <c r="BW35" i="2"/>
  <c r="BW79" i="2"/>
  <c r="BV35" i="2"/>
  <c r="BV79" i="2"/>
  <c r="BU35" i="2"/>
  <c r="BU79" i="2"/>
  <c r="BT35" i="2"/>
  <c r="BT79" i="2"/>
  <c r="BS35" i="2"/>
  <c r="BS79" i="2"/>
  <c r="BR35" i="2"/>
  <c r="BR79" i="2"/>
  <c r="BQ35" i="2"/>
  <c r="BQ79" i="2"/>
  <c r="BP35" i="2"/>
  <c r="BP79" i="2"/>
  <c r="BO35" i="2"/>
  <c r="BO79" i="2"/>
  <c r="BN35" i="2"/>
  <c r="BN79" i="2"/>
  <c r="BM35" i="2"/>
  <c r="BM79" i="2"/>
  <c r="BL35" i="2"/>
  <c r="BL79" i="2" s="1"/>
  <c r="BK35" i="2"/>
  <c r="BK79" i="2"/>
  <c r="BJ35" i="2"/>
  <c r="BJ79" i="2"/>
  <c r="BI35" i="2"/>
  <c r="BI79" i="2"/>
  <c r="BH35" i="2"/>
  <c r="BH79" i="2"/>
  <c r="BG35" i="2"/>
  <c r="BG79" i="2"/>
  <c r="BF35" i="2"/>
  <c r="BF79" i="2"/>
  <c r="BE35" i="2"/>
  <c r="BE79" i="2"/>
  <c r="BD35" i="2"/>
  <c r="BD79" i="2"/>
  <c r="BM34" i="2"/>
  <c r="CQ32" i="2"/>
  <c r="CQ78" i="2"/>
  <c r="CP32" i="2"/>
  <c r="CP78" i="2"/>
  <c r="CO32" i="2"/>
  <c r="CO78" i="2"/>
  <c r="CN32" i="2"/>
  <c r="CN78" i="2"/>
  <c r="CM32" i="2"/>
  <c r="CM78" i="2"/>
  <c r="CL32" i="2"/>
  <c r="CL78" i="2"/>
  <c r="CK32" i="2"/>
  <c r="CK78" i="2"/>
  <c r="CJ32" i="2"/>
  <c r="CJ78" i="2"/>
  <c r="CI32" i="2"/>
  <c r="CI78" i="2"/>
  <c r="CH32" i="2"/>
  <c r="CH78" i="2"/>
  <c r="CG32" i="2"/>
  <c r="CG78" i="2"/>
  <c r="CF32" i="2"/>
  <c r="CF78" i="2"/>
  <c r="CE32" i="2"/>
  <c r="CE78" i="2"/>
  <c r="CD32" i="2"/>
  <c r="CD78" i="2"/>
  <c r="CC32" i="2"/>
  <c r="CC78" i="2"/>
  <c r="CB32" i="2"/>
  <c r="CB78" i="2"/>
  <c r="CA32" i="2"/>
  <c r="CA78" i="2"/>
  <c r="BZ32" i="2"/>
  <c r="BZ78" i="2"/>
  <c r="BY32" i="2"/>
  <c r="BY78" i="2"/>
  <c r="BX32" i="2"/>
  <c r="BX78" i="2"/>
  <c r="BV32" i="2"/>
  <c r="BS32" i="2"/>
  <c r="BS78" i="2"/>
  <c r="BR32" i="2"/>
  <c r="BR78" i="2"/>
  <c r="BQ32" i="2"/>
  <c r="BQ78" i="2"/>
  <c r="BP32" i="2"/>
  <c r="BP78" i="2"/>
  <c r="BO32" i="2"/>
  <c r="BO78" i="2"/>
  <c r="BN32" i="2"/>
  <c r="BN78" i="2" s="1"/>
  <c r="BM32" i="2"/>
  <c r="BM78" i="2"/>
  <c r="BL32" i="2"/>
  <c r="BL78" i="2"/>
  <c r="BK32" i="2"/>
  <c r="BJ32" i="2"/>
  <c r="BJ78" i="2"/>
  <c r="BI32" i="2"/>
  <c r="BI78" i="2"/>
  <c r="BH32" i="2"/>
  <c r="BH78" i="2"/>
  <c r="BG32" i="2"/>
  <c r="BG78" i="2"/>
  <c r="BF32" i="2"/>
  <c r="BF78" i="2"/>
  <c r="BE32" i="2"/>
  <c r="BE78" i="2"/>
  <c r="BD32" i="2"/>
  <c r="BD78" i="2"/>
  <c r="CM29" i="2"/>
  <c r="CM77" i="2"/>
  <c r="CE29" i="2"/>
  <c r="CE77" i="2"/>
  <c r="CC29" i="2"/>
  <c r="CC77" i="2"/>
  <c r="BW29" i="2"/>
  <c r="BW77" i="2"/>
  <c r="BO29" i="2"/>
  <c r="BO77" i="2"/>
  <c r="BE31" i="2"/>
  <c r="BD31" i="2"/>
  <c r="CP29" i="2"/>
  <c r="CP77" i="2"/>
  <c r="CL29" i="2"/>
  <c r="CL77" i="2"/>
  <c r="CJ29" i="2"/>
  <c r="CJ77" i="2"/>
  <c r="CH29" i="2"/>
  <c r="CH77" i="2"/>
  <c r="CD29" i="2"/>
  <c r="CD77" i="2"/>
  <c r="CB29" i="2"/>
  <c r="CB77" i="2"/>
  <c r="BZ29" i="2"/>
  <c r="BZ77" i="2"/>
  <c r="BV29" i="2"/>
  <c r="BV77" i="2"/>
  <c r="BT29" i="2"/>
  <c r="BT77" i="2"/>
  <c r="BR29" i="2"/>
  <c r="BR77" i="2"/>
  <c r="BP29" i="2"/>
  <c r="BP77" i="2"/>
  <c r="BN29" i="2"/>
  <c r="BN77" i="2"/>
  <c r="BL29" i="2"/>
  <c r="BL77" i="2"/>
  <c r="BJ29" i="2"/>
  <c r="BJ77" i="2"/>
  <c r="BF29" i="2"/>
  <c r="BF77" i="2"/>
  <c r="CQ29" i="2"/>
  <c r="CQ77" i="2"/>
  <c r="CO29" i="2"/>
  <c r="CO77" i="2"/>
  <c r="CN29" i="2"/>
  <c r="CN77" i="2"/>
  <c r="CK29" i="2"/>
  <c r="CK77" i="2"/>
  <c r="CI29" i="2"/>
  <c r="CI77" i="2"/>
  <c r="CG29" i="2"/>
  <c r="CG77" i="2"/>
  <c r="CF29" i="2"/>
  <c r="CF77" i="2"/>
  <c r="CA29" i="2"/>
  <c r="CA77" i="2"/>
  <c r="BY29" i="2"/>
  <c r="BY77" i="2"/>
  <c r="BX29" i="2"/>
  <c r="BX77" i="2"/>
  <c r="BU29" i="2"/>
  <c r="BU77" i="2"/>
  <c r="BS29" i="2"/>
  <c r="BS77" i="2"/>
  <c r="BQ29" i="2"/>
  <c r="BQ77" i="2"/>
  <c r="BM29" i="2"/>
  <c r="BM77" i="2"/>
  <c r="BK29" i="2"/>
  <c r="BK77" i="2"/>
  <c r="BI29" i="2"/>
  <c r="BI77" i="2"/>
  <c r="BH29" i="2"/>
  <c r="BH77" i="2"/>
  <c r="BG29" i="2"/>
  <c r="BG77" i="2"/>
  <c r="BE29" i="2"/>
  <c r="BE77" i="2"/>
  <c r="BD29" i="2"/>
  <c r="BD77" i="2"/>
  <c r="AY26" i="2"/>
  <c r="AX26" i="2"/>
  <c r="AT26" i="2"/>
  <c r="AR26" i="2"/>
  <c r="BA26" i="2"/>
  <c r="AZ26" i="2"/>
  <c r="AU26" i="2"/>
  <c r="AS26" i="2"/>
  <c r="AQ26" i="2"/>
  <c r="BE25" i="2"/>
  <c r="BE66" i="2"/>
  <c r="BE70" i="2"/>
  <c r="BD25" i="2"/>
  <c r="BD66" i="2"/>
  <c r="BD70" i="2"/>
  <c r="BA25" i="2"/>
  <c r="AZ25" i="2"/>
  <c r="BE24" i="2"/>
  <c r="BQ22" i="2"/>
  <c r="BQ76" i="2"/>
  <c r="BO22" i="2"/>
  <c r="BO76" i="2"/>
  <c r="BL22" i="2"/>
  <c r="BL76" i="2"/>
  <c r="BI22" i="2"/>
  <c r="BI76" i="2"/>
  <c r="BG22" i="2"/>
  <c r="BG76" i="2"/>
  <c r="BE23" i="2"/>
  <c r="BA22" i="2"/>
  <c r="BA76" i="2"/>
  <c r="AY22" i="2"/>
  <c r="AY76" i="2"/>
  <c r="AW22" i="2"/>
  <c r="AW76" i="2"/>
  <c r="AU22" i="2"/>
  <c r="AU76" i="2"/>
  <c r="AT22" i="2"/>
  <c r="AT76" i="2"/>
  <c r="AS22" i="2"/>
  <c r="AS76" i="2"/>
  <c r="AR22" i="2"/>
  <c r="AR76" i="2"/>
  <c r="AQ22" i="2"/>
  <c r="AQ76" i="2"/>
  <c r="CQ22" i="2"/>
  <c r="CQ76" i="2"/>
  <c r="CP22" i="2"/>
  <c r="CP76" i="2"/>
  <c r="CO22" i="2"/>
  <c r="CO76" i="2"/>
  <c r="CN22" i="2"/>
  <c r="CN76" i="2"/>
  <c r="CM22" i="2"/>
  <c r="CM76" i="2"/>
  <c r="CL22" i="2"/>
  <c r="CL76" i="2"/>
  <c r="CK22" i="2"/>
  <c r="CK76" i="2"/>
  <c r="CJ22" i="2"/>
  <c r="CJ76" i="2"/>
  <c r="CI22" i="2"/>
  <c r="CI76" i="2"/>
  <c r="CH22" i="2"/>
  <c r="CH76" i="2"/>
  <c r="CG22" i="2"/>
  <c r="CG76" i="2"/>
  <c r="CF22" i="2"/>
  <c r="CF76" i="2"/>
  <c r="CE22" i="2"/>
  <c r="CE76" i="2"/>
  <c r="CD22" i="2"/>
  <c r="CD76" i="2"/>
  <c r="CC22" i="2"/>
  <c r="CC76" i="2"/>
  <c r="CB22" i="2"/>
  <c r="CB76" i="2"/>
  <c r="CA22" i="2"/>
  <c r="CA76" i="2"/>
  <c r="BZ22" i="2"/>
  <c r="BZ76" i="2"/>
  <c r="BY22" i="2"/>
  <c r="BY76" i="2"/>
  <c r="BX22" i="2"/>
  <c r="BX76" i="2"/>
  <c r="BW22" i="2"/>
  <c r="BW76" i="2"/>
  <c r="BV22" i="2"/>
  <c r="BV76" i="2"/>
  <c r="BU22" i="2"/>
  <c r="BU76" i="2"/>
  <c r="BT22" i="2"/>
  <c r="BT76" i="2"/>
  <c r="BS22" i="2"/>
  <c r="BS76" i="2"/>
  <c r="BR22" i="2"/>
  <c r="BR76" i="2"/>
  <c r="BP22" i="2"/>
  <c r="BP76" i="2"/>
  <c r="BN22" i="2"/>
  <c r="BN76" i="2"/>
  <c r="BM22" i="2"/>
  <c r="BM76" i="2"/>
  <c r="BK22" i="2"/>
  <c r="BK76" i="2"/>
  <c r="BJ22" i="2"/>
  <c r="BJ76" i="2"/>
  <c r="BH22" i="2"/>
  <c r="BH76" i="2"/>
  <c r="BF22" i="2"/>
  <c r="BF76" i="2"/>
  <c r="BE22" i="2"/>
  <c r="BE76" i="2"/>
  <c r="BD22" i="2"/>
  <c r="BD76" i="2"/>
  <c r="AZ22" i="2"/>
  <c r="AZ76" i="2"/>
  <c r="AX22" i="2"/>
  <c r="AX76" i="2"/>
  <c r="AV22" i="2"/>
  <c r="AV76" i="2"/>
  <c r="BC21" i="2"/>
  <c r="BC25" i="2"/>
  <c r="BC70" i="2"/>
  <c r="AT21" i="2"/>
  <c r="AU21" i="2"/>
  <c r="AV21" i="2"/>
  <c r="AW21" i="2"/>
  <c r="AX21" i="2"/>
  <c r="AY21" i="2"/>
  <c r="AR21" i="2"/>
  <c r="AS21" i="2"/>
  <c r="AQ21" i="2"/>
  <c r="AP21" i="2"/>
  <c r="AP25" i="2"/>
  <c r="AP70" i="2"/>
  <c r="BV18" i="2"/>
  <c r="BV75" i="2"/>
  <c r="BF18" i="2"/>
  <c r="BF75" i="2"/>
  <c r="AW18" i="2"/>
  <c r="AW75" i="2"/>
  <c r="AU18" i="2"/>
  <c r="AU75" i="2"/>
  <c r="CP18" i="2"/>
  <c r="CP75" i="2"/>
  <c r="CN18" i="2"/>
  <c r="CN75" i="2"/>
  <c r="CH18" i="2"/>
  <c r="CH75" i="2"/>
  <c r="CF18" i="2"/>
  <c r="CF75" i="2"/>
  <c r="CE18" i="2"/>
  <c r="CE75" i="2"/>
  <c r="BZ18" i="2"/>
  <c r="BZ75" i="2"/>
  <c r="BX18" i="2"/>
  <c r="BX75" i="2"/>
  <c r="BR18" i="2"/>
  <c r="BR75" i="2"/>
  <c r="BQ18" i="2"/>
  <c r="BQ75" i="2"/>
  <c r="BP18" i="2"/>
  <c r="BP75" i="2"/>
  <c r="BO18" i="2"/>
  <c r="BO75" i="2"/>
  <c r="BL18" i="2"/>
  <c r="BL75" i="2"/>
  <c r="BJ18" i="2"/>
  <c r="BJ75" i="2"/>
  <c r="BI18" i="2"/>
  <c r="BI75" i="2"/>
  <c r="BG18" i="2"/>
  <c r="BG75" i="2"/>
  <c r="BE19" i="2"/>
  <c r="AX18" i="2"/>
  <c r="AX75" i="2"/>
  <c r="AV18" i="2"/>
  <c r="AV75" i="2"/>
  <c r="AS18" i="2"/>
  <c r="AS75" i="2"/>
  <c r="CQ18" i="2"/>
  <c r="CQ75" i="2"/>
  <c r="CO18" i="2"/>
  <c r="CO75" i="2"/>
  <c r="CM18" i="2"/>
  <c r="CM75" i="2"/>
  <c r="CL18" i="2"/>
  <c r="CL75" i="2"/>
  <c r="CJ18" i="2"/>
  <c r="CJ75" i="2" s="1"/>
  <c r="CI18" i="2"/>
  <c r="CI75" i="2"/>
  <c r="CG18" i="2"/>
  <c r="CG75" i="2"/>
  <c r="CD18" i="2"/>
  <c r="CD75" i="2"/>
  <c r="CB18" i="2"/>
  <c r="CB75" i="2" s="1"/>
  <c r="CA18" i="2"/>
  <c r="CA75" i="2"/>
  <c r="BY18" i="2"/>
  <c r="BY75" i="2"/>
  <c r="BW18" i="2"/>
  <c r="BW75" i="2"/>
  <c r="BS18" i="2"/>
  <c r="BS75" i="2"/>
  <c r="BN18" i="2"/>
  <c r="BN75" i="2"/>
  <c r="BM18" i="2"/>
  <c r="BM75" i="2"/>
  <c r="BK18" i="2"/>
  <c r="BK75" i="2"/>
  <c r="BH18" i="2"/>
  <c r="BH75" i="2"/>
  <c r="AT18" i="2"/>
  <c r="AT75" i="2"/>
  <c r="AR18" i="2"/>
  <c r="AR75" i="2"/>
  <c r="AQ18" i="2"/>
  <c r="AQ75" i="2"/>
  <c r="CP15" i="2"/>
  <c r="CP74" i="2"/>
  <c r="CM15" i="2"/>
  <c r="CM74" i="2"/>
  <c r="CJ15" i="2"/>
  <c r="CJ74" i="2"/>
  <c r="CH15" i="2"/>
  <c r="CH74" i="2"/>
  <c r="CE15" i="2"/>
  <c r="CE74" i="2"/>
  <c r="CB15" i="2"/>
  <c r="CB74" i="2"/>
  <c r="BZ15" i="2"/>
  <c r="BZ74" i="2"/>
  <c r="BW15" i="2"/>
  <c r="BW74" i="2"/>
  <c r="BT15" i="2"/>
  <c r="BT74" i="2"/>
  <c r="BR15" i="2"/>
  <c r="BR74" i="2"/>
  <c r="BP15" i="2"/>
  <c r="BP74" i="2"/>
  <c r="BO15" i="2"/>
  <c r="BO74" i="2"/>
  <c r="BL15" i="2"/>
  <c r="BL74" i="2"/>
  <c r="BJ15" i="2"/>
  <c r="BJ74" i="2"/>
  <c r="BG15" i="2"/>
  <c r="BG74" i="2"/>
  <c r="BE17" i="2"/>
  <c r="BD17" i="2"/>
  <c r="BD15" i="2"/>
  <c r="BD74" i="2"/>
  <c r="CO15" i="2"/>
  <c r="CO74" i="2"/>
  <c r="CA15" i="2"/>
  <c r="CA74" i="2"/>
  <c r="BY15" i="2"/>
  <c r="BY74" i="2"/>
  <c r="BE16" i="2"/>
  <c r="AW15" i="2"/>
  <c r="AW74" i="2"/>
  <c r="AV15" i="2"/>
  <c r="AV74" i="2"/>
  <c r="AU15" i="2"/>
  <c r="AU74" i="2"/>
  <c r="AT15" i="2"/>
  <c r="AT74" i="2"/>
  <c r="AR15" i="2"/>
  <c r="AR74" i="2"/>
  <c r="CQ15" i="2"/>
  <c r="CQ74" i="2"/>
  <c r="CN15" i="2"/>
  <c r="CN74" i="2"/>
  <c r="CL15" i="2"/>
  <c r="CL74" i="2"/>
  <c r="CK15" i="2"/>
  <c r="CK74" i="2"/>
  <c r="CI15" i="2"/>
  <c r="CI74" i="2"/>
  <c r="CG15" i="2"/>
  <c r="CG74" i="2"/>
  <c r="CF15" i="2"/>
  <c r="CF74" i="2"/>
  <c r="CD15" i="2"/>
  <c r="CD74" i="2"/>
  <c r="CC15" i="2"/>
  <c r="CC74" i="2"/>
  <c r="BX15" i="2"/>
  <c r="BX74" i="2"/>
  <c r="BV15" i="2"/>
  <c r="BV74" i="2"/>
  <c r="BU15" i="2"/>
  <c r="BU74" i="2"/>
  <c r="BS15" i="2"/>
  <c r="BS74" i="2"/>
  <c r="BQ15" i="2"/>
  <c r="BQ74" i="2"/>
  <c r="BN15" i="2"/>
  <c r="BN74" i="2"/>
  <c r="BM15" i="2"/>
  <c r="BM74" i="2"/>
  <c r="BK15" i="2"/>
  <c r="BK74" i="2"/>
  <c r="BI15" i="2"/>
  <c r="BI74" i="2"/>
  <c r="BH15" i="2"/>
  <c r="BH74" i="2"/>
  <c r="BF15" i="2"/>
  <c r="BF74" i="2"/>
  <c r="BE15" i="2"/>
  <c r="BE74" i="2"/>
  <c r="BA15" i="2"/>
  <c r="BA74" i="2"/>
  <c r="AZ15" i="2"/>
  <c r="AZ74" i="2"/>
  <c r="AY15" i="2"/>
  <c r="AY74" i="2"/>
  <c r="AX15" i="2"/>
  <c r="AX74" i="2"/>
  <c r="AS15" i="2"/>
  <c r="AS74" i="2"/>
  <c r="AQ15" i="2"/>
  <c r="AQ74" i="2"/>
  <c r="BE10" i="2"/>
  <c r="BD10" i="2"/>
  <c r="CO9" i="2"/>
  <c r="CM9" i="2"/>
  <c r="CJ9" i="2"/>
  <c r="CJ8" i="2"/>
  <c r="CJ72" i="2"/>
  <c r="CG9" i="2"/>
  <c r="CE9" i="2"/>
  <c r="CE8" i="2"/>
  <c r="CB9" i="2"/>
  <c r="BY9" i="2"/>
  <c r="BY8" i="2"/>
  <c r="BW9" i="2"/>
  <c r="BT9" i="2"/>
  <c r="BT8" i="2"/>
  <c r="BT14" i="2" s="1"/>
  <c r="BQ9" i="2"/>
  <c r="BQ8" i="2"/>
  <c r="BO9" i="2"/>
  <c r="BL9" i="2"/>
  <c r="BI9" i="2"/>
  <c r="BI8" i="2"/>
  <c r="BG9" i="2"/>
  <c r="BA9" i="2"/>
  <c r="BE9" i="2"/>
  <c r="BE8" i="2"/>
  <c r="AZ9" i="2"/>
  <c r="AZ8" i="2"/>
  <c r="AX9" i="2"/>
  <c r="AV9" i="2"/>
  <c r="AV8" i="2" s="1"/>
  <c r="AV72" i="2" s="1"/>
  <c r="AS9" i="2"/>
  <c r="AS8" i="2" s="1"/>
  <c r="AR9" i="2"/>
  <c r="AR8" i="2"/>
  <c r="CO8" i="2"/>
  <c r="CG8" i="2"/>
  <c r="BF8" i="2"/>
  <c r="BF14" i="2" s="1"/>
  <c r="BF72" i="2"/>
  <c r="AX8" i="2"/>
  <c r="CO5" i="2"/>
  <c r="CO71" i="2"/>
  <c r="CG5" i="2"/>
  <c r="CG71" i="2"/>
  <c r="CB5" i="2"/>
  <c r="BY5" i="2"/>
  <c r="BY71" i="2"/>
  <c r="BT5" i="2"/>
  <c r="BQ5" i="2"/>
  <c r="BQ71" i="2"/>
  <c r="BL5" i="2"/>
  <c r="BI5" i="2"/>
  <c r="BI71" i="2"/>
  <c r="BD7" i="2"/>
  <c r="BE7" i="2"/>
  <c r="AX5" i="2"/>
  <c r="AS5" i="2"/>
  <c r="AR5" i="2"/>
  <c r="CP9" i="2"/>
  <c r="CP8" i="2"/>
  <c r="CP72" i="2" s="1"/>
  <c r="CP14" i="2"/>
  <c r="CN9" i="2"/>
  <c r="CN8" i="2" s="1"/>
  <c r="CL5" i="2"/>
  <c r="CL71" i="2"/>
  <c r="CK9" i="2"/>
  <c r="CK8" i="2"/>
  <c r="CH9" i="2"/>
  <c r="CH8" i="2"/>
  <c r="CF9" i="2"/>
  <c r="CF8" i="2" s="1"/>
  <c r="CD5" i="2"/>
  <c r="CD13" i="2" s="1"/>
  <c r="CD71" i="2"/>
  <c r="CC9" i="2"/>
  <c r="CC8" i="2" s="1"/>
  <c r="BZ9" i="2"/>
  <c r="BZ8" i="2"/>
  <c r="BX9" i="2"/>
  <c r="BX8" i="2"/>
  <c r="BV5" i="2"/>
  <c r="BV71" i="2"/>
  <c r="BU9" i="2"/>
  <c r="BU8" i="2" s="1"/>
  <c r="BR9" i="2"/>
  <c r="BR8" i="2"/>
  <c r="BP9" i="2"/>
  <c r="BP8" i="2" s="1"/>
  <c r="BN5" i="2"/>
  <c r="BN71" i="2"/>
  <c r="BM9" i="2"/>
  <c r="BM8" i="2"/>
  <c r="BJ9" i="2"/>
  <c r="BJ8" i="2"/>
  <c r="BH9" i="2"/>
  <c r="BH8" i="2" s="1"/>
  <c r="BF5" i="2"/>
  <c r="BF71" i="2"/>
  <c r="BE6" i="2"/>
  <c r="AW9" i="2"/>
  <c r="AW8" i="2"/>
  <c r="AV5" i="2"/>
  <c r="AV71" i="2"/>
  <c r="AU9" i="2"/>
  <c r="AU8" i="2"/>
  <c r="AT9" i="2"/>
  <c r="AT8" i="2"/>
  <c r="AT72" i="2"/>
  <c r="CP5" i="2"/>
  <c r="CM5" i="2"/>
  <c r="CM71" i="2"/>
  <c r="CJ5" i="2"/>
  <c r="CH5" i="2"/>
  <c r="CF5" i="2"/>
  <c r="CE5" i="2"/>
  <c r="CC5" i="2"/>
  <c r="BW5" i="2"/>
  <c r="BW71" i="2"/>
  <c r="BU5" i="2"/>
  <c r="BR5" i="2"/>
  <c r="BP5" i="2"/>
  <c r="BO5" i="2"/>
  <c r="BO13" i="2" s="1"/>
  <c r="BO71" i="2"/>
  <c r="BJ5" i="2"/>
  <c r="BH5" i="2"/>
  <c r="BG5" i="2"/>
  <c r="BG13" i="2" s="1"/>
  <c r="BG71" i="2"/>
  <c r="BE5" i="2"/>
  <c r="AZ5" i="2"/>
  <c r="AU5" i="2"/>
  <c r="BH4" i="2"/>
  <c r="BG4" i="2"/>
  <c r="BF4" i="2"/>
  <c r="BF66" i="2" s="1"/>
  <c r="BF70" i="2" s="1"/>
  <c r="CY158" i="1"/>
  <c r="CX158" i="1"/>
  <c r="CW158" i="1"/>
  <c r="CV158" i="1"/>
  <c r="CU158" i="1"/>
  <c r="CT158" i="1"/>
  <c r="CS158" i="1"/>
  <c r="CR158" i="1"/>
  <c r="CQ158" i="1"/>
  <c r="CP158" i="1"/>
  <c r="CO158" i="1"/>
  <c r="CN158" i="1"/>
  <c r="CM158" i="1"/>
  <c r="CL158" i="1"/>
  <c r="CK158" i="1"/>
  <c r="CJ158" i="1"/>
  <c r="CI158" i="1"/>
  <c r="CJ97" i="3"/>
  <c r="CG158" i="1"/>
  <c r="CF158" i="1"/>
  <c r="CE158" i="1"/>
  <c r="CD158" i="1"/>
  <c r="CC158" i="1"/>
  <c r="CB158" i="1"/>
  <c r="BT20" i="2"/>
  <c r="CA158" i="1"/>
  <c r="BZ158" i="1"/>
  <c r="BY158" i="1"/>
  <c r="BX158" i="1"/>
  <c r="BW158" i="1"/>
  <c r="BV158" i="1"/>
  <c r="BU158" i="1"/>
  <c r="BT158" i="1"/>
  <c r="BS158" i="1"/>
  <c r="BR158" i="1"/>
  <c r="BQ158" i="1"/>
  <c r="BP158" i="1"/>
  <c r="BO158" i="1"/>
  <c r="BN158" i="1"/>
  <c r="BK158" i="1"/>
  <c r="BF158" i="1"/>
  <c r="AZ20" i="2"/>
  <c r="AZ18" i="2"/>
  <c r="AZ75" i="2"/>
  <c r="BD158" i="1"/>
  <c r="AY20" i="2"/>
  <c r="BC158" i="1"/>
  <c r="BB158" i="1"/>
  <c r="BA158" i="1"/>
  <c r="AZ158" i="1"/>
  <c r="AY158" i="1"/>
  <c r="AX158" i="1"/>
  <c r="AV158" i="1"/>
  <c r="AU158" i="1"/>
  <c r="AT158" i="1"/>
  <c r="BG157" i="1"/>
  <c r="BM157" i="1" s="1"/>
  <c r="AF96" i="3"/>
  <c r="AD96" i="3"/>
  <c r="BG156" i="1"/>
  <c r="BM156" i="1" s="1"/>
  <c r="BG155" i="1"/>
  <c r="BM155" i="1"/>
  <c r="BG154" i="1"/>
  <c r="BM154" i="1" s="1"/>
  <c r="BM158" i="1" s="1"/>
  <c r="AF93" i="3"/>
  <c r="AD93" i="3"/>
  <c r="AD97" i="3"/>
  <c r="BM153" i="1"/>
  <c r="BK153" i="1"/>
  <c r="BF153" i="1"/>
  <c r="BB153" i="1"/>
  <c r="BA153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D151" i="1"/>
  <c r="CC151" i="1"/>
  <c r="BZ151" i="1"/>
  <c r="BV151" i="1"/>
  <c r="BU151" i="1"/>
  <c r="BT151" i="1"/>
  <c r="BS151" i="1"/>
  <c r="BR151" i="1"/>
  <c r="BQ151" i="1"/>
  <c r="BO151" i="1"/>
  <c r="BK151" i="1"/>
  <c r="BG151" i="1"/>
  <c r="BF151" i="1"/>
  <c r="BD151" i="1"/>
  <c r="BC151" i="1"/>
  <c r="BA151" i="1"/>
  <c r="AZ151" i="1"/>
  <c r="AY151" i="1"/>
  <c r="AX151" i="1"/>
  <c r="AW151" i="1"/>
  <c r="AV151" i="1"/>
  <c r="AU151" i="1"/>
  <c r="AT151" i="1"/>
  <c r="BY148" i="1"/>
  <c r="BM148" i="1"/>
  <c r="BB148" i="1"/>
  <c r="BB151" i="1" s="1"/>
  <c r="BM147" i="1"/>
  <c r="BM151" i="1"/>
  <c r="BM146" i="1"/>
  <c r="BK146" i="1"/>
  <c r="BF146" i="1"/>
  <c r="BB146" i="1"/>
  <c r="BA146" i="1"/>
  <c r="CY144" i="1"/>
  <c r="CV144" i="1"/>
  <c r="CR144" i="1"/>
  <c r="CR11" i="1"/>
  <c r="CQ144" i="1"/>
  <c r="CL144" i="1"/>
  <c r="CI144" i="1"/>
  <c r="CG144" i="1"/>
  <c r="CF144" i="1"/>
  <c r="CA144" i="1"/>
  <c r="CA148" i="1"/>
  <c r="CA151" i="1"/>
  <c r="BW144" i="1"/>
  <c r="BW148" i="1"/>
  <c r="BW151" i="1"/>
  <c r="BS144" i="1"/>
  <c r="BP144" i="1"/>
  <c r="BP148" i="1"/>
  <c r="BP151" i="1"/>
  <c r="BO144" i="1"/>
  <c r="BG144" i="1"/>
  <c r="BF144" i="1"/>
  <c r="BA144" i="1"/>
  <c r="AY144" i="1"/>
  <c r="AX144" i="1"/>
  <c r="AX11" i="1"/>
  <c r="AV144" i="1"/>
  <c r="CO144" i="1"/>
  <c r="CN144" i="1"/>
  <c r="BY144" i="1"/>
  <c r="BX144" i="1"/>
  <c r="BX148" i="1"/>
  <c r="BX151" i="1"/>
  <c r="BV144" i="1"/>
  <c r="BM143" i="1"/>
  <c r="CX144" i="1"/>
  <c r="CW144" i="1"/>
  <c r="CU144" i="1"/>
  <c r="CT144" i="1"/>
  <c r="CS144" i="1"/>
  <c r="CP144" i="1"/>
  <c r="CM144" i="1"/>
  <c r="CK144" i="1"/>
  <c r="CJ144" i="1"/>
  <c r="CH144" i="1"/>
  <c r="CE144" i="1"/>
  <c r="CE148" i="1"/>
  <c r="CE151" i="1"/>
  <c r="CD144" i="1"/>
  <c r="CC144" i="1"/>
  <c r="CB144" i="1"/>
  <c r="CB148" i="1"/>
  <c r="CB151" i="1"/>
  <c r="BZ144" i="1"/>
  <c r="BU144" i="1"/>
  <c r="BT144" i="1"/>
  <c r="BR144" i="1"/>
  <c r="BQ144" i="1"/>
  <c r="BM142" i="1"/>
  <c r="BM144" i="1"/>
  <c r="BK142" i="1"/>
  <c r="BK144" i="1" s="1"/>
  <c r="BD144" i="1"/>
  <c r="BB142" i="1"/>
  <c r="BB144" i="1"/>
  <c r="AZ144" i="1"/>
  <c r="AW144" i="1"/>
  <c r="AU144" i="1"/>
  <c r="AT144" i="1"/>
  <c r="BM141" i="1"/>
  <c r="BK141" i="1"/>
  <c r="BF141" i="1"/>
  <c r="BB141" i="1"/>
  <c r="BA141" i="1"/>
  <c r="CX139" i="1"/>
  <c r="CS139" i="1"/>
  <c r="CR139" i="1"/>
  <c r="CP139" i="1"/>
  <c r="CK139" i="1"/>
  <c r="CJ139" i="1"/>
  <c r="CH139" i="1"/>
  <c r="CC139" i="1"/>
  <c r="CB139" i="1"/>
  <c r="BZ139" i="1"/>
  <c r="BU139" i="1"/>
  <c r="BT139" i="1"/>
  <c r="BS139" i="1"/>
  <c r="BR139" i="1"/>
  <c r="BQ139" i="1"/>
  <c r="BO139" i="1"/>
  <c r="BG139" i="1"/>
  <c r="BF139" i="1"/>
  <c r="BA139" i="1"/>
  <c r="AZ139" i="1"/>
  <c r="AW139" i="1"/>
  <c r="BM138" i="1"/>
  <c r="BK138" i="1"/>
  <c r="BB138" i="1"/>
  <c r="BM137" i="1"/>
  <c r="BK137" i="1"/>
  <c r="BB137" i="1"/>
  <c r="BM136" i="1"/>
  <c r="BK136" i="1"/>
  <c r="BB136" i="1"/>
  <c r="BM135" i="1"/>
  <c r="BK135" i="1"/>
  <c r="BB135" i="1"/>
  <c r="BM134" i="1"/>
  <c r="BK134" i="1"/>
  <c r="BB134" i="1"/>
  <c r="CY139" i="1"/>
  <c r="CW139" i="1"/>
  <c r="CV139" i="1"/>
  <c r="CT139" i="1"/>
  <c r="CQ139" i="1"/>
  <c r="CO139" i="1"/>
  <c r="CN139" i="1"/>
  <c r="CL139" i="1"/>
  <c r="CI139" i="1"/>
  <c r="CG139" i="1"/>
  <c r="CG148" i="1"/>
  <c r="CG151" i="1"/>
  <c r="CF139" i="1"/>
  <c r="CF148" i="1"/>
  <c r="CF151" i="1"/>
  <c r="CD139" i="1"/>
  <c r="CA139" i="1"/>
  <c r="BY139" i="1"/>
  <c r="BX139" i="1"/>
  <c r="BV139" i="1"/>
  <c r="BP139" i="1"/>
  <c r="BN139" i="1"/>
  <c r="BN148" i="1"/>
  <c r="BN151" i="1" s="1"/>
  <c r="BN142" i="1" s="1"/>
  <c r="BN144" i="1" s="1"/>
  <c r="BM133" i="1"/>
  <c r="BM139" i="1" s="1"/>
  <c r="BK133" i="1"/>
  <c r="BK139" i="1"/>
  <c r="BD139" i="1"/>
  <c r="BC139" i="1"/>
  <c r="BB133" i="1"/>
  <c r="BB139" i="1"/>
  <c r="AY139" i="1"/>
  <c r="AX139" i="1"/>
  <c r="AV139" i="1"/>
  <c r="AU139" i="1"/>
  <c r="AT139" i="1"/>
  <c r="BM132" i="1"/>
  <c r="BK132" i="1"/>
  <c r="BF132" i="1"/>
  <c r="BB132" i="1"/>
  <c r="BA132" i="1"/>
  <c r="CT130" i="1"/>
  <c r="BO130" i="1"/>
  <c r="BN130" i="1"/>
  <c r="BF130" i="1"/>
  <c r="BA130" i="1"/>
  <c r="BM129" i="1"/>
  <c r="BK129" i="1"/>
  <c r="BB129" i="1"/>
  <c r="BM128" i="1"/>
  <c r="BK128" i="1"/>
  <c r="BB128" i="1"/>
  <c r="BM127" i="1"/>
  <c r="BK127" i="1"/>
  <c r="BB127" i="1"/>
  <c r="BM126" i="1"/>
  <c r="BK126" i="1"/>
  <c r="BB126" i="1"/>
  <c r="CY130" i="1"/>
  <c r="CW130" i="1"/>
  <c r="CQ130" i="1"/>
  <c r="CO130" i="1"/>
  <c r="CL130" i="1"/>
  <c r="CI130" i="1"/>
  <c r="CG130" i="1"/>
  <c r="CD130" i="1"/>
  <c r="CA130" i="1"/>
  <c r="BY130" i="1"/>
  <c r="BV130" i="1"/>
  <c r="BS130" i="1"/>
  <c r="BQ130" i="1"/>
  <c r="BM125" i="1"/>
  <c r="BK125" i="1"/>
  <c r="BB125" i="1"/>
  <c r="AX130" i="1"/>
  <c r="CU130" i="1"/>
  <c r="CR130" i="1"/>
  <c r="CM130" i="1"/>
  <c r="CJ130" i="1"/>
  <c r="CE130" i="1"/>
  <c r="CB130" i="1"/>
  <c r="BW130" i="1"/>
  <c r="BT130" i="1"/>
  <c r="BK124" i="1"/>
  <c r="BK130" i="1"/>
  <c r="BM124" i="1"/>
  <c r="BD130" i="1"/>
  <c r="AY130" i="1"/>
  <c r="AW130" i="1"/>
  <c r="AV130" i="1"/>
  <c r="AT130" i="1"/>
  <c r="BM123" i="1"/>
  <c r="BK123" i="1"/>
  <c r="BF123" i="1"/>
  <c r="BB123" i="1"/>
  <c r="BA123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K121" i="1"/>
  <c r="BF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CX120" i="1"/>
  <c r="CW120" i="1"/>
  <c r="CU120" i="1"/>
  <c r="CM120" i="1"/>
  <c r="CH120" i="1"/>
  <c r="CE120" i="1"/>
  <c r="BG120" i="1"/>
  <c r="BM120" i="1" s="1"/>
  <c r="CY119" i="1"/>
  <c r="CX119" i="1"/>
  <c r="CS119" i="1"/>
  <c r="CQ119" i="1"/>
  <c r="CK119" i="1"/>
  <c r="CI119" i="1"/>
  <c r="BG119" i="1"/>
  <c r="BM119" i="1"/>
  <c r="CW118" i="1"/>
  <c r="CU118" i="1"/>
  <c r="CM118" i="1"/>
  <c r="CK118" i="1"/>
  <c r="CG118" i="1"/>
  <c r="CE118" i="1"/>
  <c r="BG118" i="1"/>
  <c r="CY117" i="1"/>
  <c r="CX117" i="1"/>
  <c r="CW117" i="1"/>
  <c r="CV117" i="1"/>
  <c r="CU117" i="1"/>
  <c r="CT117" i="1"/>
  <c r="CS117" i="1"/>
  <c r="CR117" i="1"/>
  <c r="CQ117" i="1"/>
  <c r="CP117" i="1"/>
  <c r="CO117" i="1"/>
  <c r="CN117" i="1"/>
  <c r="CM117" i="1"/>
  <c r="CL117" i="1"/>
  <c r="CK117" i="1"/>
  <c r="CJ117" i="1"/>
  <c r="CI117" i="1"/>
  <c r="CH117" i="1"/>
  <c r="CG117" i="1"/>
  <c r="CF117" i="1"/>
  <c r="CE117" i="1"/>
  <c r="CD117" i="1"/>
  <c r="CC117" i="1"/>
  <c r="CY116" i="1"/>
  <c r="CT116" i="1"/>
  <c r="CS116" i="1"/>
  <c r="CQ116" i="1"/>
  <c r="CM116" i="1"/>
  <c r="CK116" i="1"/>
  <c r="CJ116" i="1"/>
  <c r="CD116" i="1"/>
  <c r="CC116" i="1"/>
  <c r="BG116" i="1"/>
  <c r="BM116" i="1" s="1"/>
  <c r="BM115" i="1"/>
  <c r="BK115" i="1"/>
  <c r="BF115" i="1"/>
  <c r="BB115" i="1"/>
  <c r="BA115" i="1"/>
  <c r="CQ113" i="1"/>
  <c r="CG113" i="1"/>
  <c r="CB113" i="1"/>
  <c r="BU113" i="1"/>
  <c r="BS113" i="1"/>
  <c r="BR113" i="1"/>
  <c r="BQ113" i="1"/>
  <c r="BP113" i="1"/>
  <c r="BO113" i="1"/>
  <c r="BG48" i="2"/>
  <c r="BN113" i="1"/>
  <c r="BK113" i="1"/>
  <c r="BJ113" i="1"/>
  <c r="BI113" i="1"/>
  <c r="BF113" i="1"/>
  <c r="AZ48" i="2"/>
  <c r="BA113" i="1"/>
  <c r="AS113" i="1"/>
  <c r="CY120" i="1"/>
  <c r="CV120" i="1"/>
  <c r="CT120" i="1"/>
  <c r="CS120" i="1"/>
  <c r="CR120" i="1"/>
  <c r="CQ120" i="1"/>
  <c r="CP120" i="1"/>
  <c r="CO120" i="1"/>
  <c r="CN120" i="1"/>
  <c r="CK120" i="1"/>
  <c r="CJ120" i="1"/>
  <c r="CI120" i="1"/>
  <c r="CG120" i="1"/>
  <c r="CF120" i="1"/>
  <c r="CD120" i="1"/>
  <c r="CC120" i="1"/>
  <c r="BL112" i="1"/>
  <c r="BG112" i="1"/>
  <c r="BM112" i="1" s="1"/>
  <c r="BB112" i="1"/>
  <c r="AY113" i="1"/>
  <c r="CW119" i="1"/>
  <c r="CV119" i="1"/>
  <c r="CU119" i="1"/>
  <c r="CT119" i="1"/>
  <c r="CR119" i="1"/>
  <c r="CP119" i="1"/>
  <c r="CO119" i="1"/>
  <c r="CN119" i="1"/>
  <c r="CM119" i="1"/>
  <c r="CL119" i="1"/>
  <c r="CJ119" i="1"/>
  <c r="CH119" i="1"/>
  <c r="CG119" i="1"/>
  <c r="CF119" i="1"/>
  <c r="CE119" i="1"/>
  <c r="CD119" i="1"/>
  <c r="CC119" i="1"/>
  <c r="BL111" i="1"/>
  <c r="BG111" i="1"/>
  <c r="BM111" i="1" s="1"/>
  <c r="BB111" i="1"/>
  <c r="CY118" i="1"/>
  <c r="CX118" i="1"/>
  <c r="CV118" i="1"/>
  <c r="CT118" i="1"/>
  <c r="CS118" i="1"/>
  <c r="CR118" i="1"/>
  <c r="CQ118" i="1"/>
  <c r="CP118" i="1"/>
  <c r="CO118" i="1"/>
  <c r="CN118" i="1"/>
  <c r="CL118" i="1"/>
  <c r="CK113" i="1"/>
  <c r="CJ118" i="1"/>
  <c r="CH118" i="1"/>
  <c r="CF118" i="1"/>
  <c r="CD118" i="1"/>
  <c r="CC113" i="1"/>
  <c r="BT113" i="1"/>
  <c r="BL110" i="1"/>
  <c r="BG110" i="1"/>
  <c r="BM110" i="1"/>
  <c r="BB110" i="1"/>
  <c r="AU113" i="1"/>
  <c r="BB109" i="1"/>
  <c r="CY113" i="1"/>
  <c r="CX116" i="1"/>
  <c r="CW116" i="1"/>
  <c r="CU116" i="1"/>
  <c r="CR116" i="1"/>
  <c r="CP116" i="1"/>
  <c r="CO113" i="1"/>
  <c r="CM113" i="1"/>
  <c r="CJ113" i="1"/>
  <c r="CI116" i="1"/>
  <c r="CH116" i="1"/>
  <c r="CG116" i="1"/>
  <c r="CE113" i="1"/>
  <c r="CA113" i="1"/>
  <c r="BZ113" i="1"/>
  <c r="BY113" i="1"/>
  <c r="BW113" i="1"/>
  <c r="BO48" i="2"/>
  <c r="BL108" i="1"/>
  <c r="BL113" i="1" s="1"/>
  <c r="BG108" i="1"/>
  <c r="BM108" i="1"/>
  <c r="BM113" i="1"/>
  <c r="BM107" i="1"/>
  <c r="BL107" i="1"/>
  <c r="BK107" i="1"/>
  <c r="BJ107" i="1"/>
  <c r="BF107" i="1"/>
  <c r="BB107" i="1"/>
  <c r="BA107" i="1"/>
  <c r="CY105" i="1"/>
  <c r="CX105" i="1"/>
  <c r="CW105" i="1"/>
  <c r="CV105" i="1"/>
  <c r="CU105" i="1"/>
  <c r="CT105" i="1"/>
  <c r="CS105" i="1"/>
  <c r="CR105" i="1"/>
  <c r="CQ105" i="1"/>
  <c r="CP105" i="1"/>
  <c r="CO105" i="1"/>
  <c r="CN105" i="1"/>
  <c r="CM105" i="1"/>
  <c r="CK105" i="1"/>
  <c r="CI105" i="1"/>
  <c r="CH105" i="1"/>
  <c r="CG105" i="1"/>
  <c r="CF105" i="1"/>
  <c r="CE105" i="1"/>
  <c r="CD105" i="1"/>
  <c r="CC105" i="1"/>
  <c r="CB105" i="1"/>
  <c r="CA105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K105" i="1"/>
  <c r="BF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CL105" i="1"/>
  <c r="BG104" i="1"/>
  <c r="BM104" i="1"/>
  <c r="BG103" i="1"/>
  <c r="BM103" i="1"/>
  <c r="BG102" i="1"/>
  <c r="BM102" i="1"/>
  <c r="CL116" i="1"/>
  <c r="BG100" i="1"/>
  <c r="BM100" i="1" s="1"/>
  <c r="BM105" i="1" s="1"/>
  <c r="BM99" i="1"/>
  <c r="BK99" i="1"/>
  <c r="BF99" i="1"/>
  <c r="BB99" i="1"/>
  <c r="BA99" i="1"/>
  <c r="CY97" i="1"/>
  <c r="CX97" i="1"/>
  <c r="CW97" i="1"/>
  <c r="CV97" i="1"/>
  <c r="CU97" i="1"/>
  <c r="CT97" i="1"/>
  <c r="CS97" i="1"/>
  <c r="CR97" i="1"/>
  <c r="CQ97" i="1"/>
  <c r="CP97" i="1"/>
  <c r="CO97" i="1"/>
  <c r="CN97" i="1"/>
  <c r="CM97" i="1"/>
  <c r="CK97" i="1"/>
  <c r="CJ97" i="1"/>
  <c r="CI97" i="1"/>
  <c r="CH97" i="1"/>
  <c r="CF97" i="1"/>
  <c r="CE97" i="1"/>
  <c r="CD97" i="1"/>
  <c r="CC97" i="1"/>
  <c r="CB97" i="1"/>
  <c r="CA97" i="1"/>
  <c r="BZ97" i="1"/>
  <c r="BY97" i="1"/>
  <c r="BX97" i="1"/>
  <c r="BW97" i="1"/>
  <c r="BV97" i="1"/>
  <c r="BU97" i="1"/>
  <c r="BT97" i="1"/>
  <c r="BS97" i="1"/>
  <c r="BR97" i="1"/>
  <c r="BQ97" i="1"/>
  <c r="BP97" i="1"/>
  <c r="BO97" i="1"/>
  <c r="BN97" i="1"/>
  <c r="BK97" i="1"/>
  <c r="BF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BG96" i="1"/>
  <c r="BM96" i="1" s="1"/>
  <c r="CG95" i="1"/>
  <c r="CG97" i="1"/>
  <c r="BG95" i="1"/>
  <c r="BM95" i="1"/>
  <c r="BG94" i="1"/>
  <c r="BM94" i="1"/>
  <c r="BG92" i="1"/>
  <c r="BM92" i="1" s="1"/>
  <c r="BM97" i="1" s="1"/>
  <c r="BM91" i="1"/>
  <c r="BK91" i="1"/>
  <c r="BF91" i="1"/>
  <c r="BB91" i="1"/>
  <c r="BA91" i="1"/>
  <c r="CY66" i="1"/>
  <c r="CS66" i="1"/>
  <c r="CQ66" i="1"/>
  <c r="CK66" i="1"/>
  <c r="CI66" i="1"/>
  <c r="CA66" i="1"/>
  <c r="BN89" i="1"/>
  <c r="BL89" i="1"/>
  <c r="BG89" i="1"/>
  <c r="BM89" i="1"/>
  <c r="AX66" i="1"/>
  <c r="BM88" i="1"/>
  <c r="BL88" i="1"/>
  <c r="BK88" i="1"/>
  <c r="BJ88" i="1"/>
  <c r="BF88" i="1"/>
  <c r="BB88" i="1"/>
  <c r="BA88" i="1"/>
  <c r="CU86" i="1"/>
  <c r="CU65" i="1"/>
  <c r="CM86" i="1"/>
  <c r="CM65" i="1"/>
  <c r="CE86" i="1"/>
  <c r="CE65" i="1"/>
  <c r="CC86" i="1"/>
  <c r="BX86" i="1"/>
  <c r="BW86" i="1"/>
  <c r="BW65" i="1"/>
  <c r="BL74" i="3"/>
  <c r="BU86" i="1"/>
  <c r="BT86" i="1"/>
  <c r="BT65" i="1"/>
  <c r="BF74" i="3"/>
  <c r="BF71" i="3"/>
  <c r="BS86" i="1"/>
  <c r="BR86" i="1"/>
  <c r="BR65" i="1"/>
  <c r="BB74" i="3"/>
  <c r="BQ86" i="1"/>
  <c r="BP86" i="1"/>
  <c r="BO86" i="1"/>
  <c r="BO65" i="1"/>
  <c r="AV74" i="3"/>
  <c r="BK86" i="1"/>
  <c r="BJ86" i="1"/>
  <c r="BJ65" i="1"/>
  <c r="BI86" i="1"/>
  <c r="BL86" i="1" s="1"/>
  <c r="BL65" i="1" s="1"/>
  <c r="BF86" i="1"/>
  <c r="BF65" i="1"/>
  <c r="BA86" i="1"/>
  <c r="AZ86" i="1"/>
  <c r="AZ65" i="1"/>
  <c r="AL74" i="3"/>
  <c r="AL71" i="3"/>
  <c r="AY86" i="1"/>
  <c r="AW86" i="1"/>
  <c r="AW65" i="1"/>
  <c r="AF74" i="3"/>
  <c r="AF71" i="3"/>
  <c r="AT86" i="1"/>
  <c r="BM85" i="1"/>
  <c r="BM84" i="1"/>
  <c r="BM83" i="1"/>
  <c r="CX86" i="1"/>
  <c r="CX65" i="1"/>
  <c r="CR86" i="1"/>
  <c r="CR65" i="1"/>
  <c r="CP86" i="1"/>
  <c r="CP65" i="1"/>
  <c r="CJ86" i="1"/>
  <c r="CJ65" i="1"/>
  <c r="CL74" i="3"/>
  <c r="CL71" i="3"/>
  <c r="CH86" i="1"/>
  <c r="CH65" i="1"/>
  <c r="CH74" i="3"/>
  <c r="CA86" i="1"/>
  <c r="CA65" i="1"/>
  <c r="BY86" i="1"/>
  <c r="BY65" i="1"/>
  <c r="BP74" i="3"/>
  <c r="BN86" i="1"/>
  <c r="BN65" i="1"/>
  <c r="CW86" i="1"/>
  <c r="CW65" i="1"/>
  <c r="CO86" i="1"/>
  <c r="CO65" i="1"/>
  <c r="CG86" i="1"/>
  <c r="CG65" i="1"/>
  <c r="CF74" i="3"/>
  <c r="BG81" i="1"/>
  <c r="CY86" i="1"/>
  <c r="CY65" i="1"/>
  <c r="CR74" i="3"/>
  <c r="CV86" i="1"/>
  <c r="CS86" i="1"/>
  <c r="CQ86" i="1"/>
  <c r="CQ65" i="1"/>
  <c r="CN86" i="1"/>
  <c r="CK86" i="1"/>
  <c r="CI86" i="1"/>
  <c r="CI65" i="1"/>
  <c r="CJ74" i="3"/>
  <c r="CF86" i="1"/>
  <c r="CB86" i="1"/>
  <c r="CB65" i="1"/>
  <c r="BV74" i="3"/>
  <c r="BZ86" i="1"/>
  <c r="BZ65" i="1"/>
  <c r="BV86" i="1"/>
  <c r="BV65" i="1"/>
  <c r="BJ74" i="3"/>
  <c r="BL80" i="1"/>
  <c r="BG80" i="1"/>
  <c r="BD86" i="1"/>
  <c r="BD65" i="1"/>
  <c r="AP74" i="3"/>
  <c r="AP71" i="3"/>
  <c r="BB80" i="1"/>
  <c r="BB86" i="1"/>
  <c r="AX86" i="1"/>
  <c r="AX65" i="1"/>
  <c r="AH74" i="3"/>
  <c r="AH71" i="3"/>
  <c r="AV86" i="1"/>
  <c r="AV65" i="1"/>
  <c r="AD74" i="3"/>
  <c r="AD71" i="3"/>
  <c r="AU86" i="1"/>
  <c r="AU65" i="1"/>
  <c r="AB74" i="3"/>
  <c r="AB71" i="3"/>
  <c r="BM79" i="1"/>
  <c r="BL79" i="1"/>
  <c r="BK79" i="1"/>
  <c r="BJ79" i="1"/>
  <c r="BF79" i="1"/>
  <c r="BB79" i="1"/>
  <c r="BA79" i="1"/>
  <c r="CC77" i="1"/>
  <c r="BX77" i="1"/>
  <c r="BN73" i="3"/>
  <c r="BW77" i="1"/>
  <c r="BL73" i="3"/>
  <c r="BU77" i="1"/>
  <c r="BH73" i="3"/>
  <c r="BT77" i="1"/>
  <c r="BF73" i="3"/>
  <c r="BF69" i="3"/>
  <c r="BS77" i="1"/>
  <c r="BD73" i="3"/>
  <c r="BD69" i="3"/>
  <c r="BR77" i="1"/>
  <c r="BQ77" i="1"/>
  <c r="AZ73" i="3"/>
  <c r="AZ69" i="3"/>
  <c r="BP77" i="1"/>
  <c r="AX73" i="3"/>
  <c r="BO77" i="1"/>
  <c r="AV73" i="3"/>
  <c r="AV69" i="3"/>
  <c r="BN77" i="1"/>
  <c r="BK77" i="1"/>
  <c r="BJ77" i="1"/>
  <c r="BJ64" i="1"/>
  <c r="BI77" i="1"/>
  <c r="BL77" i="1" s="1"/>
  <c r="BL64" i="1" s="1"/>
  <c r="BF77" i="1"/>
  <c r="BC77" i="1"/>
  <c r="AN73" i="3"/>
  <c r="AN69" i="3"/>
  <c r="BA77" i="1"/>
  <c r="CS77" i="1"/>
  <c r="CS64" i="1"/>
  <c r="CK77" i="1"/>
  <c r="BG76" i="1"/>
  <c r="BM76" i="1"/>
  <c r="BG75" i="1"/>
  <c r="BM75" i="1"/>
  <c r="BB75" i="1"/>
  <c r="BG74" i="1"/>
  <c r="BM74" i="1" s="1"/>
  <c r="BD77" i="1"/>
  <c r="BB74" i="1"/>
  <c r="AU77" i="1"/>
  <c r="AU64" i="1"/>
  <c r="BG73" i="1"/>
  <c r="BM73" i="1"/>
  <c r="BB73" i="1"/>
  <c r="BZ77" i="1"/>
  <c r="BG72" i="1"/>
  <c r="BM72" i="1" s="1"/>
  <c r="BB72" i="1"/>
  <c r="AZ77" i="1"/>
  <c r="AZ64" i="1"/>
  <c r="AW77" i="1"/>
  <c r="AT77" i="1"/>
  <c r="CX77" i="1"/>
  <c r="CX64" i="1"/>
  <c r="CR77" i="1"/>
  <c r="CR64" i="1"/>
  <c r="CP77" i="1"/>
  <c r="CP64" i="1"/>
  <c r="CJ77" i="1"/>
  <c r="CH77" i="1"/>
  <c r="BG71" i="1"/>
  <c r="BM71" i="1"/>
  <c r="BB71" i="1"/>
  <c r="CY77" i="1"/>
  <c r="CV77" i="1"/>
  <c r="CV64" i="1"/>
  <c r="CT77" i="1"/>
  <c r="CT64" i="1"/>
  <c r="CQ77" i="1"/>
  <c r="CQ64" i="1"/>
  <c r="CN77" i="1"/>
  <c r="CN64" i="1"/>
  <c r="CL77" i="1"/>
  <c r="CI77" i="1"/>
  <c r="CF77" i="1"/>
  <c r="CD73" i="3"/>
  <c r="CD77" i="1"/>
  <c r="CD64" i="1"/>
  <c r="CA77" i="1"/>
  <c r="BL70" i="1"/>
  <c r="BG70" i="1"/>
  <c r="BB70" i="1"/>
  <c r="BB77" i="1"/>
  <c r="BM69" i="1"/>
  <c r="BL69" i="1"/>
  <c r="BK69" i="1"/>
  <c r="BJ69" i="1"/>
  <c r="BF69" i="1"/>
  <c r="BB69" i="1"/>
  <c r="BA69" i="1"/>
  <c r="BA67" i="1"/>
  <c r="CX66" i="1"/>
  <c r="CX67" i="1" s="1"/>
  <c r="CX8" i="1" s="1"/>
  <c r="CW66" i="1"/>
  <c r="CV66" i="1"/>
  <c r="CU66" i="1"/>
  <c r="CT66" i="1"/>
  <c r="CR66" i="1"/>
  <c r="CR67" i="1" s="1"/>
  <c r="CP66" i="1"/>
  <c r="CP67" i="1" s="1"/>
  <c r="CP8" i="1" s="1"/>
  <c r="CO66" i="1"/>
  <c r="CN66" i="1"/>
  <c r="CM66" i="1"/>
  <c r="CL66" i="1"/>
  <c r="CJ66" i="1"/>
  <c r="CH66" i="1"/>
  <c r="CG66" i="1"/>
  <c r="CF66" i="1"/>
  <c r="CE66" i="1"/>
  <c r="CD66" i="1"/>
  <c r="CC66" i="1"/>
  <c r="CB66" i="1"/>
  <c r="BZ66" i="1"/>
  <c r="BY66" i="1"/>
  <c r="BX66" i="1"/>
  <c r="BW66" i="1"/>
  <c r="BV66" i="1"/>
  <c r="BU66" i="1"/>
  <c r="BT66" i="1"/>
  <c r="BS66" i="1"/>
  <c r="BR66" i="1"/>
  <c r="BQ66" i="1"/>
  <c r="BO66" i="1"/>
  <c r="BM66" i="1"/>
  <c r="BL66" i="1"/>
  <c r="BK66" i="1"/>
  <c r="BJ66" i="1"/>
  <c r="BI66" i="1"/>
  <c r="BG66" i="1"/>
  <c r="BF66" i="1"/>
  <c r="BD66" i="1"/>
  <c r="BC66" i="1"/>
  <c r="BB66" i="1"/>
  <c r="AZ66" i="1"/>
  <c r="AZ67" i="1" s="1"/>
  <c r="AZ8" i="1" s="1"/>
  <c r="AY66" i="1"/>
  <c r="AW66" i="1"/>
  <c r="AV66" i="1"/>
  <c r="AU66" i="1"/>
  <c r="AT66" i="1"/>
  <c r="AS66" i="1"/>
  <c r="CV65" i="1"/>
  <c r="CV67" i="1" s="1"/>
  <c r="CV8" i="1" s="1"/>
  <c r="CS65" i="1"/>
  <c r="CS67" i="1" s="1"/>
  <c r="CS8" i="1" s="1"/>
  <c r="CN65" i="1"/>
  <c r="CN67" i="1" s="1"/>
  <c r="CN8" i="1" s="1"/>
  <c r="CK65" i="1"/>
  <c r="CN74" i="3"/>
  <c r="CN71" i="3"/>
  <c r="CF65" i="1"/>
  <c r="CD74" i="3"/>
  <c r="CC65" i="1"/>
  <c r="BX74" i="3"/>
  <c r="BX71" i="3"/>
  <c r="BX65" i="1"/>
  <c r="BN74" i="3"/>
  <c r="BU65" i="1"/>
  <c r="BH74" i="3"/>
  <c r="BS65" i="1"/>
  <c r="BD74" i="3"/>
  <c r="BQ65" i="1"/>
  <c r="AZ74" i="3"/>
  <c r="BP65" i="1"/>
  <c r="AX74" i="3"/>
  <c r="BK65" i="1"/>
  <c r="BI65" i="1"/>
  <c r="AY65" i="1"/>
  <c r="AJ74" i="3"/>
  <c r="AJ71" i="3"/>
  <c r="AT65" i="1"/>
  <c r="Z74" i="3"/>
  <c r="Z71" i="3"/>
  <c r="AS65" i="1"/>
  <c r="CC64" i="1"/>
  <c r="BX73" i="3"/>
  <c r="BX69" i="3"/>
  <c r="BX64" i="1"/>
  <c r="BX67" i="1"/>
  <c r="BX8" i="1"/>
  <c r="BW64" i="1"/>
  <c r="BW67" i="1"/>
  <c r="BW8" i="1"/>
  <c r="BS64" i="1"/>
  <c r="BS67" i="1"/>
  <c r="BQ64" i="1"/>
  <c r="BP64" i="1"/>
  <c r="BP67" i="1"/>
  <c r="BP8" i="1"/>
  <c r="BO64" i="1"/>
  <c r="BO67" i="1"/>
  <c r="BN64" i="1"/>
  <c r="BK64" i="1"/>
  <c r="BK67" i="1"/>
  <c r="BK8" i="1"/>
  <c r="BI64" i="1"/>
  <c r="BL46" i="2"/>
  <c r="BL44" i="2"/>
  <c r="BL80" i="2"/>
  <c r="BF64" i="1"/>
  <c r="BF67" i="1"/>
  <c r="AW64" i="1"/>
  <c r="AT64" i="1"/>
  <c r="AS64" i="1"/>
  <c r="AS67" i="1"/>
  <c r="AS8" i="1"/>
  <c r="BM63" i="1"/>
  <c r="BL63" i="1"/>
  <c r="BK63" i="1"/>
  <c r="BJ63" i="1"/>
  <c r="BF63" i="1"/>
  <c r="BB63" i="1"/>
  <c r="BA63" i="1"/>
  <c r="CY61" i="1"/>
  <c r="CX61" i="1"/>
  <c r="CW61" i="1"/>
  <c r="CV61" i="1"/>
  <c r="CU61" i="1"/>
  <c r="CT61" i="1"/>
  <c r="CS61" i="1"/>
  <c r="CR61" i="1"/>
  <c r="CQ61" i="1"/>
  <c r="CP61" i="1"/>
  <c r="CO61" i="1"/>
  <c r="CN61" i="1"/>
  <c r="CM61" i="1"/>
  <c r="CL61" i="1"/>
  <c r="CK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BN61" i="1"/>
  <c r="BM61" i="1"/>
  <c r="BK61" i="1"/>
  <c r="CY55" i="1"/>
  <c r="CX55" i="1"/>
  <c r="CW55" i="1"/>
  <c r="CV55" i="1"/>
  <c r="CU55" i="1"/>
  <c r="CT55" i="1"/>
  <c r="CS55" i="1"/>
  <c r="CR55" i="1"/>
  <c r="CQ55" i="1"/>
  <c r="CP55" i="1"/>
  <c r="CO55" i="1"/>
  <c r="CN55" i="1"/>
  <c r="CM55" i="1"/>
  <c r="CL55" i="1"/>
  <c r="CK55" i="1"/>
  <c r="CJ55" i="1"/>
  <c r="CH55" i="1"/>
  <c r="CG55" i="1"/>
  <c r="CF55" i="1"/>
  <c r="CE55" i="1"/>
  <c r="CD55" i="1"/>
  <c r="CC55" i="1"/>
  <c r="CB55" i="1"/>
  <c r="CA55" i="1"/>
  <c r="BZ55" i="1"/>
  <c r="BY55" i="1"/>
  <c r="BX55" i="1"/>
  <c r="BW55" i="1"/>
  <c r="BV55" i="1"/>
  <c r="BU55" i="1"/>
  <c r="BT55" i="1"/>
  <c r="BS55" i="1"/>
  <c r="BR55" i="1"/>
  <c r="BQ55" i="1"/>
  <c r="BP55" i="1"/>
  <c r="BO55" i="1"/>
  <c r="BN55" i="1"/>
  <c r="BM55" i="1"/>
  <c r="BK55" i="1"/>
  <c r="CI54" i="1"/>
  <c r="CI53" i="1"/>
  <c r="CI52" i="1"/>
  <c r="CI51" i="1"/>
  <c r="CI50" i="1"/>
  <c r="CI55" i="1"/>
  <c r="BK46" i="1"/>
  <c r="BK49" i="1"/>
  <c r="BK57" i="1"/>
  <c r="CY41" i="1"/>
  <c r="CX41" i="1"/>
  <c r="CW41" i="1"/>
  <c r="CV41" i="1"/>
  <c r="CU41" i="1"/>
  <c r="CT41" i="1"/>
  <c r="CS41" i="1"/>
  <c r="CR41" i="1"/>
  <c r="CQ41" i="1"/>
  <c r="CP41" i="1"/>
  <c r="CO41" i="1"/>
  <c r="CN41" i="1"/>
  <c r="CM41" i="1"/>
  <c r="CL41" i="1"/>
  <c r="CK41" i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BN41" i="1"/>
  <c r="BM41" i="1"/>
  <c r="BK41" i="1"/>
  <c r="CY36" i="1"/>
  <c r="CX36" i="1"/>
  <c r="CW36" i="1"/>
  <c r="CV36" i="1"/>
  <c r="CU36" i="1"/>
  <c r="CT36" i="1"/>
  <c r="CS36" i="1"/>
  <c r="CR36" i="1"/>
  <c r="CQ36" i="1"/>
  <c r="CP36" i="1"/>
  <c r="CO36" i="1"/>
  <c r="CN36" i="1"/>
  <c r="CM36" i="1"/>
  <c r="CL36" i="1"/>
  <c r="CK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BN36" i="1"/>
  <c r="BK36" i="1"/>
  <c r="BI36" i="1"/>
  <c r="BL36" i="1"/>
  <c r="BM32" i="1"/>
  <c r="BM31" i="1"/>
  <c r="BM36" i="1" s="1"/>
  <c r="BL31" i="1"/>
  <c r="BM30" i="1"/>
  <c r="BM38" i="1" s="1"/>
  <c r="BM43" i="1" s="1"/>
  <c r="BM46" i="1" s="1"/>
  <c r="BM49" i="1" s="1"/>
  <c r="BM57" i="1" s="1"/>
  <c r="BL30" i="1"/>
  <c r="BK30" i="1"/>
  <c r="BK38" i="1" s="1"/>
  <c r="BJ30" i="1"/>
  <c r="CY28" i="1"/>
  <c r="CY9" i="1" s="1"/>
  <c r="CX28" i="1"/>
  <c r="CX9" i="1"/>
  <c r="CW28" i="1"/>
  <c r="CW9" i="1"/>
  <c r="CV28" i="1"/>
  <c r="CU28" i="1"/>
  <c r="CU9" i="1"/>
  <c r="CT28" i="1"/>
  <c r="CS28" i="1"/>
  <c r="CR28" i="1"/>
  <c r="CQ28" i="1"/>
  <c r="CP28" i="1"/>
  <c r="CP9" i="1"/>
  <c r="CO28" i="1"/>
  <c r="CN28" i="1"/>
  <c r="CM28" i="1"/>
  <c r="CM9" i="1"/>
  <c r="CL28" i="1"/>
  <c r="CK28" i="1"/>
  <c r="CK9" i="1" s="1"/>
  <c r="CJ28" i="1"/>
  <c r="CI28" i="1"/>
  <c r="CH28" i="1"/>
  <c r="CG28" i="1"/>
  <c r="CG9" i="1"/>
  <c r="CF28" i="1"/>
  <c r="CE28" i="1"/>
  <c r="CD28" i="1"/>
  <c r="CC28" i="1"/>
  <c r="CC9" i="1" s="1"/>
  <c r="CB28" i="1"/>
  <c r="CB9" i="1"/>
  <c r="CA28" i="1"/>
  <c r="BZ28" i="1"/>
  <c r="BY28" i="1"/>
  <c r="BX28" i="1"/>
  <c r="BW28" i="1"/>
  <c r="BV28" i="1"/>
  <c r="BU28" i="1"/>
  <c r="BU9" i="1" s="1"/>
  <c r="BT28" i="1"/>
  <c r="BT9" i="1"/>
  <c r="BS28" i="1"/>
  <c r="BR28" i="1"/>
  <c r="BQ28" i="1"/>
  <c r="BP28" i="1"/>
  <c r="BO28" i="1"/>
  <c r="BN28" i="1"/>
  <c r="BK28" i="1"/>
  <c r="BI28" i="1"/>
  <c r="BL28" i="1" s="1"/>
  <c r="BL9" i="1" s="1"/>
  <c r="BF28" i="1"/>
  <c r="BD28" i="1"/>
  <c r="BD9" i="1"/>
  <c r="BB28" i="1"/>
  <c r="BA28" i="1"/>
  <c r="BA9" i="1"/>
  <c r="BG26" i="1"/>
  <c r="BM26" i="1" s="1"/>
  <c r="BG25" i="1"/>
  <c r="BM25" i="1" s="1"/>
  <c r="BG24" i="1"/>
  <c r="BM24" i="1"/>
  <c r="AZ28" i="1"/>
  <c r="AY28" i="1"/>
  <c r="AY9" i="1"/>
  <c r="BL23" i="1"/>
  <c r="BG23" i="1"/>
  <c r="BG28" i="1" s="1"/>
  <c r="BM23" i="1"/>
  <c r="BC28" i="1"/>
  <c r="AX28" i="1"/>
  <c r="AX9" i="1"/>
  <c r="AV28" i="1"/>
  <c r="AV9" i="1"/>
  <c r="AU28" i="1"/>
  <c r="AT28" i="1"/>
  <c r="AT9" i="1"/>
  <c r="BM22" i="1"/>
  <c r="BL22" i="1"/>
  <c r="BK22" i="1"/>
  <c r="BJ22" i="1"/>
  <c r="BF22" i="1"/>
  <c r="BB22" i="1"/>
  <c r="BA22" i="1"/>
  <c r="BL20" i="1"/>
  <c r="BM19" i="1"/>
  <c r="BL19" i="1"/>
  <c r="BK19" i="1"/>
  <c r="BJ19" i="1"/>
  <c r="CY17" i="1"/>
  <c r="CR39" i="3"/>
  <c r="CX17" i="1"/>
  <c r="CX6" i="1"/>
  <c r="CW17" i="1"/>
  <c r="CV17" i="1"/>
  <c r="CU17" i="1"/>
  <c r="CT17" i="1"/>
  <c r="CS17" i="1"/>
  <c r="CR17" i="1"/>
  <c r="CR6" i="1"/>
  <c r="CQ17" i="1"/>
  <c r="CQ6" i="1"/>
  <c r="CP17" i="1"/>
  <c r="CP6" i="1"/>
  <c r="CO17" i="1"/>
  <c r="CN17" i="1"/>
  <c r="CM17" i="1"/>
  <c r="CL17" i="1"/>
  <c r="CP39" i="3"/>
  <c r="CK17" i="1"/>
  <c r="CN39" i="3"/>
  <c r="CJ17" i="1"/>
  <c r="CL39" i="3"/>
  <c r="CI17" i="1"/>
  <c r="CJ39" i="3"/>
  <c r="CH17" i="1"/>
  <c r="CH39" i="3"/>
  <c r="CG17" i="1"/>
  <c r="CF17" i="1"/>
  <c r="CD39" i="3"/>
  <c r="CE17" i="1"/>
  <c r="CB39" i="3"/>
  <c r="CD17" i="1"/>
  <c r="CC17" i="1"/>
  <c r="CB17" i="1"/>
  <c r="BV39" i="3"/>
  <c r="CA17" i="1"/>
  <c r="BT39" i="3"/>
  <c r="BZ17" i="1"/>
  <c r="BR39" i="3"/>
  <c r="BY17" i="1"/>
  <c r="BP39" i="3"/>
  <c r="BX17" i="1"/>
  <c r="BN39" i="3"/>
  <c r="BW17" i="1"/>
  <c r="BL39" i="3"/>
  <c r="BV17" i="1"/>
  <c r="BU17" i="1"/>
  <c r="BH39" i="3"/>
  <c r="BT17" i="1"/>
  <c r="BF39" i="3"/>
  <c r="BS17" i="1"/>
  <c r="BD39" i="3"/>
  <c r="BR17" i="1"/>
  <c r="BB39" i="3"/>
  <c r="BQ17" i="1"/>
  <c r="AZ39" i="3"/>
  <c r="BP17" i="1"/>
  <c r="AX39" i="3"/>
  <c r="BO17" i="1"/>
  <c r="AV39" i="3"/>
  <c r="BN17" i="1"/>
  <c r="BK17" i="1"/>
  <c r="BK6" i="1"/>
  <c r="BJ17" i="1"/>
  <c r="BI17" i="1"/>
  <c r="BI6" i="1"/>
  <c r="BF17" i="1"/>
  <c r="BD17" i="1"/>
  <c r="AP39" i="3"/>
  <c r="BC17" i="1"/>
  <c r="AN39" i="3"/>
  <c r="BB17" i="1"/>
  <c r="BA17" i="1"/>
  <c r="AZ17" i="1"/>
  <c r="AL39" i="3"/>
  <c r="AY17" i="1"/>
  <c r="AJ39" i="3"/>
  <c r="AX17" i="1"/>
  <c r="AH39" i="3"/>
  <c r="AT17" i="1"/>
  <c r="Z39" i="3"/>
  <c r="AS17" i="1"/>
  <c r="BL15" i="1"/>
  <c r="BG15" i="1"/>
  <c r="BM15" i="1" s="1"/>
  <c r="AW17" i="1"/>
  <c r="AV17" i="1"/>
  <c r="AD39" i="3"/>
  <c r="BL14" i="1"/>
  <c r="BL17" i="1"/>
  <c r="BL6" i="1"/>
  <c r="BG14" i="1"/>
  <c r="BM14" i="1" s="1"/>
  <c r="BM17" i="1" s="1"/>
  <c r="AT39" i="3" s="1"/>
  <c r="BG17" i="1"/>
  <c r="AR39" i="3"/>
  <c r="AU17" i="1"/>
  <c r="AB39" i="3"/>
  <c r="BM13" i="1"/>
  <c r="BL13" i="1"/>
  <c r="BK13" i="1"/>
  <c r="BJ13" i="1"/>
  <c r="BF13" i="1"/>
  <c r="BB13" i="1"/>
  <c r="BA13" i="1"/>
  <c r="CY11" i="1"/>
  <c r="CX11" i="1"/>
  <c r="CW11" i="1"/>
  <c r="CV11" i="1"/>
  <c r="CU11" i="1"/>
  <c r="CT11" i="1"/>
  <c r="CS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K11" i="1"/>
  <c r="BI11" i="1"/>
  <c r="BG11" i="1"/>
  <c r="BF11" i="1"/>
  <c r="BD11" i="1"/>
  <c r="BB11" i="1"/>
  <c r="BA11" i="1"/>
  <c r="AZ11" i="1"/>
  <c r="AY11" i="1"/>
  <c r="AW11" i="1"/>
  <c r="AV11" i="1"/>
  <c r="AU11" i="1"/>
  <c r="AT11" i="1"/>
  <c r="AS11" i="1"/>
  <c r="CM10" i="1"/>
  <c r="CK10" i="1"/>
  <c r="CJ10" i="1"/>
  <c r="CE10" i="1"/>
  <c r="CC10" i="1"/>
  <c r="CB10" i="1"/>
  <c r="BZ10" i="1"/>
  <c r="BW10" i="1"/>
  <c r="BU10" i="1"/>
  <c r="BT10" i="1"/>
  <c r="BS10" i="1"/>
  <c r="BR10" i="1"/>
  <c r="BQ10" i="1"/>
  <c r="BP10" i="1"/>
  <c r="BO10" i="1"/>
  <c r="BN10" i="1"/>
  <c r="BL10" i="1"/>
  <c r="BK10" i="1"/>
  <c r="BI10" i="1"/>
  <c r="BF10" i="1"/>
  <c r="AS10" i="1"/>
  <c r="CV9" i="1"/>
  <c r="CT9" i="1"/>
  <c r="CS9" i="1"/>
  <c r="CR9" i="1"/>
  <c r="CQ9" i="1"/>
  <c r="CO9" i="1"/>
  <c r="CN9" i="1"/>
  <c r="CJ9" i="1"/>
  <c r="CI9" i="1"/>
  <c r="CH9" i="1"/>
  <c r="CF9" i="1"/>
  <c r="CE9" i="1"/>
  <c r="CD9" i="1"/>
  <c r="CA9" i="1"/>
  <c r="BZ9" i="1"/>
  <c r="BY9" i="1"/>
  <c r="BX9" i="1"/>
  <c r="BW9" i="1"/>
  <c r="BV9" i="1"/>
  <c r="BS9" i="1"/>
  <c r="BR9" i="1"/>
  <c r="BQ9" i="1"/>
  <c r="BP9" i="1"/>
  <c r="BO9" i="1"/>
  <c r="BN9" i="1"/>
  <c r="BK9" i="1"/>
  <c r="BI9" i="1"/>
  <c r="BG9" i="1"/>
  <c r="BF9" i="1"/>
  <c r="BC9" i="1"/>
  <c r="BB9" i="1"/>
  <c r="AZ9" i="1"/>
  <c r="AU9" i="1"/>
  <c r="AS9" i="1"/>
  <c r="CR8" i="1"/>
  <c r="BS8" i="1"/>
  <c r="BO8" i="1"/>
  <c r="BF8" i="1"/>
  <c r="BA8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L7" i="1"/>
  <c r="BI7" i="1"/>
  <c r="CY6" i="1"/>
  <c r="CW6" i="1"/>
  <c r="CV6" i="1"/>
  <c r="CU6" i="1"/>
  <c r="CT6" i="1"/>
  <c r="CS6" i="1"/>
  <c r="CO6" i="1"/>
  <c r="CN6" i="1"/>
  <c r="CM6" i="1"/>
  <c r="CL6" i="1"/>
  <c r="CK6" i="1"/>
  <c r="CG6" i="1"/>
  <c r="CF6" i="1"/>
  <c r="CE6" i="1"/>
  <c r="CD6" i="1"/>
  <c r="CC6" i="1"/>
  <c r="BX39" i="3"/>
  <c r="BY6" i="1"/>
  <c r="BX6" i="1"/>
  <c r="BW6" i="1"/>
  <c r="BV6" i="1"/>
  <c r="BU6" i="1"/>
  <c r="BQ6" i="1"/>
  <c r="BP6" i="1"/>
  <c r="BO6" i="1"/>
  <c r="BN6" i="1"/>
  <c r="BM6" i="1"/>
  <c r="BG6" i="1"/>
  <c r="BF6" i="1"/>
  <c r="BD6" i="1"/>
  <c r="BC6" i="1"/>
  <c r="BB6" i="1"/>
  <c r="BA6" i="1"/>
  <c r="AX6" i="1"/>
  <c r="AV6" i="1"/>
  <c r="AT6" i="1"/>
  <c r="AS6" i="1"/>
  <c r="BO5" i="1"/>
  <c r="BN5" i="1"/>
  <c r="BN99" i="1" s="1"/>
  <c r="AU5" i="1"/>
  <c r="AU79" i="1" s="1"/>
  <c r="AT5" i="1"/>
  <c r="AT107" i="1" s="1"/>
  <c r="AM1" i="1"/>
  <c r="AK1" i="1"/>
  <c r="AI1" i="1"/>
  <c r="AH1" i="1"/>
  <c r="AG1" i="1"/>
  <c r="AF1" i="1"/>
  <c r="AE1" i="1"/>
  <c r="AD1" i="1"/>
  <c r="AC1" i="1"/>
  <c r="AA1" i="1"/>
  <c r="Z1" i="1"/>
  <c r="Y1" i="1"/>
  <c r="X1" i="1"/>
  <c r="W1" i="1"/>
  <c r="V1" i="1"/>
  <c r="U1" i="1"/>
  <c r="T1" i="1"/>
  <c r="S1" i="1"/>
  <c r="R1" i="1"/>
  <c r="Q1" i="1"/>
  <c r="P1" i="1"/>
  <c r="N1" i="1"/>
  <c r="M1" i="1"/>
  <c r="L1" i="1"/>
  <c r="K1" i="1"/>
  <c r="J1" i="1"/>
  <c r="I1" i="1"/>
  <c r="H1" i="1"/>
  <c r="G1" i="1"/>
  <c r="F1" i="1"/>
  <c r="E1" i="1"/>
  <c r="D1" i="1"/>
  <c r="C1" i="1"/>
  <c r="A1" i="1"/>
  <c r="AB73" i="3"/>
  <c r="AB69" i="3"/>
  <c r="AU67" i="1"/>
  <c r="AU8" i="1"/>
  <c r="BR74" i="3"/>
  <c r="BZ74" i="3"/>
  <c r="AF39" i="3"/>
  <c r="AW6" i="1"/>
  <c r="CN73" i="3"/>
  <c r="CK64" i="1"/>
  <c r="CK67" i="1"/>
  <c r="CK8" i="1"/>
  <c r="BM10" i="1"/>
  <c r="BR73" i="3"/>
  <c r="BR69" i="3"/>
  <c r="BZ73" i="3"/>
  <c r="BZ69" i="3"/>
  <c r="BZ64" i="1"/>
  <c r="BZ67" i="1"/>
  <c r="BZ8" i="1"/>
  <c r="CH73" i="3"/>
  <c r="CH69" i="3"/>
  <c r="CH64" i="1"/>
  <c r="CH67" i="1"/>
  <c r="CH8" i="1"/>
  <c r="AQ48" i="2"/>
  <c r="AQ49" i="2"/>
  <c r="AQ47" i="2" s="1"/>
  <c r="AQ81" i="2" s="1"/>
  <c r="AT113" i="1"/>
  <c r="BP5" i="1"/>
  <c r="BM28" i="1"/>
  <c r="BM9" i="1"/>
  <c r="AV77" i="1"/>
  <c r="AV64" i="1"/>
  <c r="AV67" i="1"/>
  <c r="AV8" i="1"/>
  <c r="BM70" i="1"/>
  <c r="BM77" i="1"/>
  <c r="BG77" i="1"/>
  <c r="BG97" i="1"/>
  <c r="CQ48" i="2"/>
  <c r="CY10" i="1"/>
  <c r="CY121" i="1"/>
  <c r="AU22" i="1"/>
  <c r="Z73" i="3"/>
  <c r="Z69" i="3"/>
  <c r="AT67" i="1"/>
  <c r="AT8" i="1"/>
  <c r="BN67" i="1"/>
  <c r="BN8" i="1"/>
  <c r="AU69" i="1"/>
  <c r="BS48" i="2"/>
  <c r="CA10" i="1"/>
  <c r="CB48" i="2"/>
  <c r="CJ121" i="1"/>
  <c r="BG121" i="1"/>
  <c r="BM118" i="1"/>
  <c r="AU72" i="2"/>
  <c r="AU14" i="2"/>
  <c r="AY6" i="1"/>
  <c r="BR6" i="1"/>
  <c r="BZ6" i="1"/>
  <c r="CH6" i="1"/>
  <c r="AW28" i="1"/>
  <c r="AW9" i="1"/>
  <c r="AW67" i="1"/>
  <c r="AW8" i="1"/>
  <c r="CF64" i="1"/>
  <c r="CF67" i="1"/>
  <c r="CF8" i="1"/>
  <c r="AX77" i="1"/>
  <c r="AX64" i="1"/>
  <c r="AX67" i="1"/>
  <c r="AX8" i="1"/>
  <c r="BV77" i="1"/>
  <c r="CG77" i="1"/>
  <c r="CO77" i="1"/>
  <c r="CO64" i="1"/>
  <c r="CO67" i="1"/>
  <c r="CO8" i="1"/>
  <c r="CW77" i="1"/>
  <c r="CW64" i="1"/>
  <c r="CW67" i="1"/>
  <c r="CW8" i="1"/>
  <c r="CB77" i="1"/>
  <c r="BJ67" i="1"/>
  <c r="BB73" i="3"/>
  <c r="BB69" i="3"/>
  <c r="BR64" i="1"/>
  <c r="BR67" i="1"/>
  <c r="BR8" i="1"/>
  <c r="CP73" i="3"/>
  <c r="CL64" i="1"/>
  <c r="AZ6" i="1"/>
  <c r="BS6" i="1"/>
  <c r="CA6" i="1"/>
  <c r="CI6" i="1"/>
  <c r="BC64" i="1"/>
  <c r="CC67" i="1"/>
  <c r="CC8" i="1"/>
  <c r="AY77" i="1"/>
  <c r="AY64" i="1"/>
  <c r="AY67" i="1"/>
  <c r="AY8" i="1"/>
  <c r="BY77" i="1"/>
  <c r="CL73" i="3"/>
  <c r="CJ64" i="1"/>
  <c r="CJ67" i="1"/>
  <c r="CJ8" i="1"/>
  <c r="BC86" i="1"/>
  <c r="BC65" i="1"/>
  <c r="BT74" i="3"/>
  <c r="CB74" i="3"/>
  <c r="AT146" i="1"/>
  <c r="AT153" i="1"/>
  <c r="AT141" i="1"/>
  <c r="AT132" i="1"/>
  <c r="AT115" i="1"/>
  <c r="AT79" i="1"/>
  <c r="AT91" i="1"/>
  <c r="AT13" i="1"/>
  <c r="AT69" i="1"/>
  <c r="AT123" i="1"/>
  <c r="AT88" i="1"/>
  <c r="AT99" i="1"/>
  <c r="BT6" i="1"/>
  <c r="CB6" i="1"/>
  <c r="CJ6" i="1"/>
  <c r="BQ67" i="1"/>
  <c r="BQ8" i="1"/>
  <c r="CJ73" i="3"/>
  <c r="CJ69" i="3"/>
  <c r="CI64" i="1"/>
  <c r="CI67" i="1"/>
  <c r="CI8" i="1"/>
  <c r="CQ67" i="1"/>
  <c r="CQ8" i="1"/>
  <c r="CR73" i="3"/>
  <c r="CY64" i="1"/>
  <c r="CY67" i="1"/>
  <c r="CY8" i="1"/>
  <c r="AP73" i="3"/>
  <c r="AP69" i="3"/>
  <c r="BD64" i="1"/>
  <c r="BD67" i="1"/>
  <c r="BD8" i="1"/>
  <c r="BM46" i="2"/>
  <c r="BM44" i="2"/>
  <c r="BM80" i="2"/>
  <c r="BL67" i="1"/>
  <c r="BL8" i="1"/>
  <c r="CD86" i="1"/>
  <c r="CD65" i="1"/>
  <c r="CL86" i="1"/>
  <c r="CL65" i="1"/>
  <c r="CP74" i="3"/>
  <c r="CP71" i="3"/>
  <c r="CT86" i="1"/>
  <c r="CT65" i="1"/>
  <c r="CT67" i="1"/>
  <c r="CT8" i="1"/>
  <c r="BG105" i="1"/>
  <c r="BW48" i="2"/>
  <c r="CE121" i="1"/>
  <c r="CE48" i="2"/>
  <c r="CM121" i="1"/>
  <c r="CI118" i="1"/>
  <c r="CI113" i="1"/>
  <c r="BY48" i="2"/>
  <c r="CG121" i="1"/>
  <c r="CG10" i="1"/>
  <c r="CD67" i="1"/>
  <c r="CD8" i="1"/>
  <c r="BQ48" i="2"/>
  <c r="BY10" i="1"/>
  <c r="AU146" i="1"/>
  <c r="AU153" i="1"/>
  <c r="AU141" i="1"/>
  <c r="AU132" i="1"/>
  <c r="AU123" i="1"/>
  <c r="AU91" i="1"/>
  <c r="AU63" i="1"/>
  <c r="AU88" i="1"/>
  <c r="AU99" i="1"/>
  <c r="AU107" i="1"/>
  <c r="BT73" i="3"/>
  <c r="BT69" i="3"/>
  <c r="CB73" i="3"/>
  <c r="CB69" i="3"/>
  <c r="CA64" i="1"/>
  <c r="CA67" i="1"/>
  <c r="CA8" i="1"/>
  <c r="BG86" i="1"/>
  <c r="BG65" i="1"/>
  <c r="AR74" i="3"/>
  <c r="BM80" i="1"/>
  <c r="BM86" i="1"/>
  <c r="BM65" i="1"/>
  <c r="AT74" i="3"/>
  <c r="BO49" i="2"/>
  <c r="BO47" i="2"/>
  <c r="BO81" i="2"/>
  <c r="CF113" i="1"/>
  <c r="CF116" i="1"/>
  <c r="CN113" i="1"/>
  <c r="CN116" i="1"/>
  <c r="CV113" i="1"/>
  <c r="CV116" i="1"/>
  <c r="CI48" i="2"/>
  <c r="CQ121" i="1"/>
  <c r="CQ10" i="1"/>
  <c r="AV5" i="1"/>
  <c r="BN107" i="1"/>
  <c r="BN63" i="1"/>
  <c r="BN123" i="1"/>
  <c r="AU6" i="1"/>
  <c r="CF39" i="3"/>
  <c r="BZ39" i="3"/>
  <c r="AT63" i="1"/>
  <c r="BU64" i="1"/>
  <c r="BU67" i="1"/>
  <c r="BU8" i="1"/>
  <c r="CE77" i="1"/>
  <c r="CE64" i="1"/>
  <c r="CE67" i="1"/>
  <c r="CE8" i="1"/>
  <c r="CM77" i="1"/>
  <c r="CM64" i="1"/>
  <c r="CM67" i="1"/>
  <c r="CM8" i="1"/>
  <c r="CU77" i="1"/>
  <c r="CU64" i="1"/>
  <c r="CU67" i="1"/>
  <c r="CU8" i="1"/>
  <c r="AX49" i="2"/>
  <c r="AX48" i="2"/>
  <c r="BB108" i="1"/>
  <c r="BB113" i="1"/>
  <c r="BC113" i="1"/>
  <c r="BC10" i="1"/>
  <c r="CG48" i="2"/>
  <c r="CO121" i="1"/>
  <c r="CO10" i="1"/>
  <c r="BL48" i="2"/>
  <c r="CC121" i="1"/>
  <c r="CK121" i="1"/>
  <c r="AU115" i="1"/>
  <c r="BI67" i="1"/>
  <c r="BI8" i="1"/>
  <c r="BK46" i="2"/>
  <c r="CL97" i="1"/>
  <c r="AR48" i="2"/>
  <c r="AR49" i="2"/>
  <c r="AY48" i="2"/>
  <c r="AY49" i="2"/>
  <c r="BD113" i="1"/>
  <c r="BD10" i="1"/>
  <c r="BX113" i="1"/>
  <c r="CH113" i="1"/>
  <c r="CR113" i="1"/>
  <c r="CO116" i="1"/>
  <c r="AU130" i="1"/>
  <c r="BM130" i="1"/>
  <c r="BE48" i="2"/>
  <c r="BU130" i="1"/>
  <c r="BM48" i="2"/>
  <c r="CC130" i="1"/>
  <c r="BU48" i="2" s="1"/>
  <c r="CK130" i="1"/>
  <c r="CC48" i="2" s="1"/>
  <c r="CS130" i="1"/>
  <c r="BX72" i="2"/>
  <c r="BX14" i="2"/>
  <c r="AS48" i="2"/>
  <c r="AS49" i="2"/>
  <c r="AS47" i="2" s="1"/>
  <c r="AS81" i="2" s="1"/>
  <c r="AV113" i="1"/>
  <c r="CL120" i="1"/>
  <c r="AZ49" i="2"/>
  <c r="AZ47" i="2"/>
  <c r="AZ81" i="2"/>
  <c r="BG49" i="2"/>
  <c r="BG47" i="2"/>
  <c r="BG81" i="2"/>
  <c r="CS113" i="1"/>
  <c r="CE116" i="1"/>
  <c r="CC118" i="1"/>
  <c r="CH96" i="3"/>
  <c r="CH158" i="1"/>
  <c r="BR71" i="2"/>
  <c r="BR13" i="2"/>
  <c r="BP72" i="2"/>
  <c r="BP14" i="2"/>
  <c r="BQ14" i="2"/>
  <c r="BQ72" i="2"/>
  <c r="AT48" i="2"/>
  <c r="AT49" i="2"/>
  <c r="AT47" i="2" s="1"/>
  <c r="AT81" i="2" s="1"/>
  <c r="AW113" i="1"/>
  <c r="BG113" i="1"/>
  <c r="CU113" i="1"/>
  <c r="CC72" i="2"/>
  <c r="CC14" i="2"/>
  <c r="AV14" i="2"/>
  <c r="BJ39" i="3"/>
  <c r="BN10" i="2"/>
  <c r="BT64" i="1"/>
  <c r="BT67" i="1"/>
  <c r="BT8" i="1"/>
  <c r="AU49" i="2"/>
  <c r="AU48" i="2"/>
  <c r="AX113" i="1"/>
  <c r="BI48" i="2"/>
  <c r="CW113" i="1"/>
  <c r="BP130" i="1"/>
  <c r="BH48" i="2" s="1"/>
  <c r="BX130" i="1"/>
  <c r="CF130" i="1"/>
  <c r="CN130" i="1"/>
  <c r="CV130" i="1"/>
  <c r="BE71" i="2"/>
  <c r="BE13" i="2"/>
  <c r="AQ9" i="2"/>
  <c r="AQ8" i="2"/>
  <c r="AQ5" i="2"/>
  <c r="AY9" i="2"/>
  <c r="AY8" i="2"/>
  <c r="AY5" i="2"/>
  <c r="BK5" i="2"/>
  <c r="BK9" i="2"/>
  <c r="BK8" i="2"/>
  <c r="BS5" i="2"/>
  <c r="BS9" i="2"/>
  <c r="BS8" i="2"/>
  <c r="CA9" i="2"/>
  <c r="CA8" i="2"/>
  <c r="CA5" i="2"/>
  <c r="CI9" i="2"/>
  <c r="CI8" i="2"/>
  <c r="CI5" i="2"/>
  <c r="CQ9" i="2"/>
  <c r="CQ8" i="2"/>
  <c r="CQ5" i="2"/>
  <c r="AX71" i="2"/>
  <c r="AX13" i="2"/>
  <c r="BT48" i="2"/>
  <c r="CX113" i="1"/>
  <c r="BE72" i="2"/>
  <c r="BE14" i="2"/>
  <c r="BY72" i="2"/>
  <c r="BY14" i="2"/>
  <c r="BE21" i="2"/>
  <c r="BF21" i="2"/>
  <c r="BG21" i="2"/>
  <c r="BH21" i="2"/>
  <c r="BI21" i="2"/>
  <c r="BJ21" i="2"/>
  <c r="BK21" i="2"/>
  <c r="BL21" i="2"/>
  <c r="BM21" i="2"/>
  <c r="BN21" i="2"/>
  <c r="BO21" i="2"/>
  <c r="BP21" i="2"/>
  <c r="BQ21" i="2"/>
  <c r="BR21" i="2"/>
  <c r="BS21" i="2"/>
  <c r="BT21" i="2"/>
  <c r="BU21" i="2"/>
  <c r="BV21" i="2"/>
  <c r="BW21" i="2"/>
  <c r="BX21" i="2"/>
  <c r="BY21" i="2"/>
  <c r="BZ21" i="2"/>
  <c r="CA21" i="2"/>
  <c r="CB21" i="2"/>
  <c r="CC21" i="2"/>
  <c r="CD21" i="2"/>
  <c r="CE21" i="2"/>
  <c r="CF21" i="2"/>
  <c r="CG21" i="2"/>
  <c r="CH21" i="2"/>
  <c r="CI21" i="2"/>
  <c r="CJ21" i="2"/>
  <c r="CK21" i="2"/>
  <c r="CL21" i="2"/>
  <c r="CM21" i="2"/>
  <c r="CN21" i="2"/>
  <c r="CO21" i="2"/>
  <c r="CP21" i="2"/>
  <c r="CQ21" i="2"/>
  <c r="BD21" i="2"/>
  <c r="BA21" i="2"/>
  <c r="AZ21" i="2"/>
  <c r="AW49" i="2"/>
  <c r="AW48" i="2"/>
  <c r="AW47" i="2"/>
  <c r="AW81" i="2"/>
  <c r="CD113" i="1"/>
  <c r="CL113" i="1"/>
  <c r="CT113" i="1"/>
  <c r="AZ113" i="1"/>
  <c r="BD48" i="2"/>
  <c r="BK48" i="2"/>
  <c r="AZ130" i="1"/>
  <c r="BG130" i="1"/>
  <c r="BW139" i="1"/>
  <c r="CE139" i="1"/>
  <c r="CM139" i="1"/>
  <c r="CU139" i="1"/>
  <c r="BH66" i="2"/>
  <c r="BH70" i="2"/>
  <c r="BI4" i="2"/>
  <c r="BH25" i="2"/>
  <c r="CE71" i="2"/>
  <c r="CE13" i="2"/>
  <c r="BM72" i="2"/>
  <c r="BM14" i="2"/>
  <c r="CK72" i="2"/>
  <c r="CK14" i="2"/>
  <c r="AR71" i="2"/>
  <c r="AR13" i="2"/>
  <c r="BL71" i="2"/>
  <c r="BL13" i="2"/>
  <c r="BV15" i="3"/>
  <c r="BT71" i="2"/>
  <c r="BT13" i="2"/>
  <c r="BT12" i="2"/>
  <c r="BT73" i="2"/>
  <c r="CB71" i="2"/>
  <c r="CB13" i="2"/>
  <c r="AS72" i="2"/>
  <c r="AS14" i="2"/>
  <c r="BU72" i="2"/>
  <c r="BU14" i="2"/>
  <c r="BV113" i="1"/>
  <c r="CP113" i="1"/>
  <c r="BM121" i="1"/>
  <c r="BC130" i="1"/>
  <c r="BR130" i="1"/>
  <c r="BJ48" i="2"/>
  <c r="BZ130" i="1"/>
  <c r="BR48" i="2"/>
  <c r="CH130" i="1"/>
  <c r="CP130" i="1"/>
  <c r="CX130" i="1"/>
  <c r="BA8" i="2"/>
  <c r="CO72" i="2"/>
  <c r="CO14" i="2"/>
  <c r="BI72" i="2"/>
  <c r="BI14" i="2"/>
  <c r="CE72" i="2"/>
  <c r="CE14" i="2"/>
  <c r="CE12" i="2" s="1"/>
  <c r="CE73" i="2" s="1"/>
  <c r="CF71" i="2"/>
  <c r="CF13" i="2"/>
  <c r="BD6" i="2"/>
  <c r="BA5" i="2"/>
  <c r="BI13" i="2"/>
  <c r="AT5" i="2"/>
  <c r="BH71" i="2"/>
  <c r="BH13" i="2"/>
  <c r="BX15" i="3"/>
  <c r="BX35" i="3"/>
  <c r="BU71" i="2"/>
  <c r="BU13" i="2"/>
  <c r="CH71" i="2"/>
  <c r="CH13" i="2"/>
  <c r="CF72" i="2"/>
  <c r="CF14" i="2"/>
  <c r="AR72" i="2"/>
  <c r="AR14" i="2"/>
  <c r="BG8" i="2"/>
  <c r="BV25" i="3"/>
  <c r="BV35" i="3" s="1"/>
  <c r="BT72" i="2"/>
  <c r="BN13" i="2"/>
  <c r="CG13" i="2"/>
  <c r="AU71" i="2"/>
  <c r="AU13" i="2"/>
  <c r="AU12" i="2"/>
  <c r="BJ71" i="2"/>
  <c r="BJ13" i="2"/>
  <c r="CJ71" i="2"/>
  <c r="CJ13" i="2"/>
  <c r="AS71" i="2"/>
  <c r="AS13" i="2"/>
  <c r="BH72" i="2"/>
  <c r="BH14" i="2"/>
  <c r="CG72" i="2"/>
  <c r="CG14" i="2"/>
  <c r="CG12" i="2" s="1"/>
  <c r="CG73" i="2" s="1"/>
  <c r="BV9" i="2"/>
  <c r="BV8" i="2"/>
  <c r="CL9" i="2"/>
  <c r="CL8" i="2"/>
  <c r="CL13" i="2"/>
  <c r="BA44" i="2"/>
  <c r="BA80" i="2"/>
  <c r="BE45" i="2"/>
  <c r="BE44" i="2"/>
  <c r="BE80" i="2"/>
  <c r="BD45" i="2"/>
  <c r="BD44" i="2"/>
  <c r="BD80" i="2"/>
  <c r="AV49" i="2"/>
  <c r="AV48" i="2"/>
  <c r="AV47" i="2"/>
  <c r="AV81" i="2"/>
  <c r="BF48" i="2"/>
  <c r="BB124" i="1"/>
  <c r="BB130" i="1"/>
  <c r="BC144" i="1"/>
  <c r="BC11" i="1"/>
  <c r="AW158" i="1"/>
  <c r="AW5" i="2"/>
  <c r="BX5" i="2"/>
  <c r="CK5" i="2"/>
  <c r="BW8" i="2"/>
  <c r="CM8" i="2"/>
  <c r="AV13" i="2"/>
  <c r="AV12" i="2"/>
  <c r="BQ13" i="2"/>
  <c r="BQ12" i="2"/>
  <c r="BQ73" i="2"/>
  <c r="CM13" i="2"/>
  <c r="BU18" i="2"/>
  <c r="BU75" i="2"/>
  <c r="CC18" i="2"/>
  <c r="CC75" i="2"/>
  <c r="CK18" i="2"/>
  <c r="CK75" i="2"/>
  <c r="BG158" i="1"/>
  <c r="BA20" i="2"/>
  <c r="BM5" i="2"/>
  <c r="BZ5" i="2"/>
  <c r="BL8" i="2"/>
  <c r="BV13" i="2"/>
  <c r="CO13" i="2"/>
  <c r="CO12" i="2"/>
  <c r="CO73" i="2"/>
  <c r="AT44" i="2"/>
  <c r="AT80" i="2"/>
  <c r="AU46" i="2"/>
  <c r="AF97" i="3"/>
  <c r="AZ71" i="2"/>
  <c r="AZ13" i="2"/>
  <c r="CN5" i="2"/>
  <c r="AW72" i="2"/>
  <c r="AW14" i="2"/>
  <c r="AX72" i="2"/>
  <c r="AX14" i="2"/>
  <c r="BN9" i="2"/>
  <c r="BN8" i="2"/>
  <c r="CB8" i="2"/>
  <c r="BW13" i="2"/>
  <c r="CJ14" i="2"/>
  <c r="AW26" i="2"/>
  <c r="BG66" i="2"/>
  <c r="BG70" i="2" s="1"/>
  <c r="BG25" i="2"/>
  <c r="BP71" i="2"/>
  <c r="BP13" i="2"/>
  <c r="CC71" i="2"/>
  <c r="CC13" i="2"/>
  <c r="CC12" i="2"/>
  <c r="CC73" i="2"/>
  <c r="CP71" i="2"/>
  <c r="CP13" i="2"/>
  <c r="CP12" i="2"/>
  <c r="CP73" i="2"/>
  <c r="BJ14" i="2"/>
  <c r="BJ72" i="2"/>
  <c r="BR72" i="2"/>
  <c r="BR14" i="2"/>
  <c r="BZ14" i="2"/>
  <c r="BZ72" i="2"/>
  <c r="CH72" i="2"/>
  <c r="CH14" i="2"/>
  <c r="CN72" i="2"/>
  <c r="CN14" i="2"/>
  <c r="AZ14" i="2"/>
  <c r="AZ12" i="2" s="1"/>
  <c r="AZ72" i="2"/>
  <c r="BO8" i="2"/>
  <c r="CD9" i="2"/>
  <c r="CD8" i="2"/>
  <c r="BF13" i="2"/>
  <c r="BF12" i="2"/>
  <c r="BF73" i="2"/>
  <c r="BY13" i="2"/>
  <c r="BY12" i="2"/>
  <c r="BY73" i="2"/>
  <c r="AT14" i="2"/>
  <c r="AS44" i="2"/>
  <c r="AS80" i="2"/>
  <c r="AU59" i="2"/>
  <c r="AU82" i="2"/>
  <c r="BF25" i="2"/>
  <c r="AR38" i="2"/>
  <c r="AR78" i="2"/>
  <c r="BK44" i="2"/>
  <c r="BK80" i="2"/>
  <c r="AV26" i="2"/>
  <c r="AR59" i="2"/>
  <c r="AR82" i="2"/>
  <c r="BH69" i="3"/>
  <c r="BZ71" i="3"/>
  <c r="BJ71" i="3"/>
  <c r="AX71" i="3"/>
  <c r="Z18" i="3"/>
  <c r="Z28" i="3"/>
  <c r="Z38" i="3" s="1"/>
  <c r="Z48" i="3" s="1"/>
  <c r="Z57" i="3" s="1"/>
  <c r="Z65" i="3" s="1"/>
  <c r="Z77" i="3" s="1"/>
  <c r="Z92" i="3" s="1"/>
  <c r="AB8" i="3"/>
  <c r="BV71" i="3"/>
  <c r="AR72" i="3"/>
  <c r="AR71" i="3"/>
  <c r="BH72" i="3"/>
  <c r="BH71" i="3"/>
  <c r="BH66" i="3"/>
  <c r="CN69" i="3"/>
  <c r="CP69" i="3"/>
  <c r="CR97" i="3"/>
  <c r="DH97" i="3"/>
  <c r="DD66" i="3"/>
  <c r="AV71" i="3"/>
  <c r="BL69" i="3"/>
  <c r="CR71" i="3"/>
  <c r="BJ31" i="3"/>
  <c r="BZ31" i="3"/>
  <c r="CP31" i="3"/>
  <c r="DF31" i="3"/>
  <c r="CD35" i="3"/>
  <c r="CT35" i="3"/>
  <c r="DJ35" i="3"/>
  <c r="AX69" i="3"/>
  <c r="BN69" i="3"/>
  <c r="BN72" i="3"/>
  <c r="BN71" i="3"/>
  <c r="CD69" i="3"/>
  <c r="CD72" i="3"/>
  <c r="CD71" i="3"/>
  <c r="CT69" i="3"/>
  <c r="CT72" i="3"/>
  <c r="CT71" i="3"/>
  <c r="DJ69" i="3"/>
  <c r="DJ72" i="3"/>
  <c r="DJ71" i="3"/>
  <c r="CB71" i="3"/>
  <c r="BX66" i="3"/>
  <c r="CR68" i="3"/>
  <c r="CR66" i="3"/>
  <c r="DH66" i="3"/>
  <c r="BH32" i="3"/>
  <c r="BX32" i="3"/>
  <c r="CN32" i="3"/>
  <c r="DD32" i="3"/>
  <c r="CX35" i="3"/>
  <c r="DN35" i="3"/>
  <c r="DB66" i="3"/>
  <c r="DD69" i="3"/>
  <c r="CH71" i="3"/>
  <c r="AZ71" i="3"/>
  <c r="BJ66" i="3"/>
  <c r="CF71" i="3"/>
  <c r="AH97" i="3"/>
  <c r="BF97" i="3"/>
  <c r="BV97" i="3"/>
  <c r="CP66" i="3"/>
  <c r="CT68" i="3"/>
  <c r="CT66" i="3"/>
  <c r="DJ68" i="3"/>
  <c r="DJ66" i="3"/>
  <c r="CL69" i="3"/>
  <c r="DF69" i="3"/>
  <c r="BL72" i="3"/>
  <c r="CV68" i="3"/>
  <c r="CV66" i="3"/>
  <c r="DL68" i="3"/>
  <c r="DL66" i="3"/>
  <c r="DH69" i="3"/>
  <c r="BB71" i="3"/>
  <c r="BR71" i="3"/>
  <c r="AV66" i="3"/>
  <c r="CZ66" i="3"/>
  <c r="CD68" i="3"/>
  <c r="CD45" i="2"/>
  <c r="CD44" i="2"/>
  <c r="CD80" i="2"/>
  <c r="CX68" i="3"/>
  <c r="CX66" i="3"/>
  <c r="DN68" i="3"/>
  <c r="DN66" i="3"/>
  <c r="BD71" i="3"/>
  <c r="BT71" i="3"/>
  <c r="CJ71" i="3"/>
  <c r="AT72" i="3"/>
  <c r="AT71" i="3"/>
  <c r="BP71" i="3"/>
  <c r="Z97" i="3"/>
  <c r="AP97" i="3"/>
  <c r="BJ97" i="3"/>
  <c r="AD59" i="3"/>
  <c r="AD58" i="3"/>
  <c r="BZ66" i="3"/>
  <c r="AX66" i="3"/>
  <c r="BN66" i="3"/>
  <c r="CR69" i="3"/>
  <c r="CH97" i="3"/>
  <c r="DN97" i="3"/>
  <c r="BH97" i="3"/>
  <c r="BZ97" i="3"/>
  <c r="BR49" i="2"/>
  <c r="BR47" i="2"/>
  <c r="BR81" i="2"/>
  <c r="BJ49" i="2"/>
  <c r="BJ47" i="2"/>
  <c r="BJ81" i="2"/>
  <c r="BM49" i="2"/>
  <c r="BM47" i="2"/>
  <c r="BM81" i="2"/>
  <c r="BE49" i="2"/>
  <c r="BE47" i="2" s="1"/>
  <c r="BE81" i="2" s="1"/>
  <c r="AB18" i="3"/>
  <c r="AB28" i="3"/>
  <c r="AB38" i="3" s="1"/>
  <c r="AB48" i="3" s="1"/>
  <c r="AB57" i="3"/>
  <c r="AB65" i="3" s="1"/>
  <c r="AB77" i="3" s="1"/>
  <c r="AB92" i="3" s="1"/>
  <c r="AD8" i="3"/>
  <c r="CN71" i="2"/>
  <c r="CN13" i="2"/>
  <c r="CN12" i="2"/>
  <c r="CN73" i="2"/>
  <c r="BL72" i="2"/>
  <c r="BL14" i="2"/>
  <c r="BL12" i="2"/>
  <c r="BL73" i="2"/>
  <c r="AS12" i="2"/>
  <c r="BV48" i="2"/>
  <c r="CD121" i="1"/>
  <c r="CD10" i="1"/>
  <c r="CQ71" i="2"/>
  <c r="CQ13" i="2"/>
  <c r="BK72" i="2"/>
  <c r="BK14" i="2"/>
  <c r="AU47" i="2"/>
  <c r="AU81" i="2"/>
  <c r="CM48" i="2"/>
  <c r="CU121" i="1"/>
  <c r="CU10" i="1"/>
  <c r="AY47" i="2"/>
  <c r="AY81" i="2"/>
  <c r="AX47" i="2"/>
  <c r="AX81" i="2"/>
  <c r="BX48" i="2"/>
  <c r="CF121" i="1"/>
  <c r="CF10" i="1"/>
  <c r="BY49" i="2"/>
  <c r="BY47" i="2" s="1"/>
  <c r="BY81" i="2" s="1"/>
  <c r="AR73" i="3"/>
  <c r="AR69" i="3"/>
  <c r="BG64" i="1"/>
  <c r="BG67" i="1"/>
  <c r="BG8" i="1"/>
  <c r="CQ72" i="2"/>
  <c r="CQ14" i="2"/>
  <c r="BH49" i="2"/>
  <c r="BH47" i="2"/>
  <c r="BH81" i="2"/>
  <c r="AT73" i="3"/>
  <c r="AT69" i="3"/>
  <c r="BM64" i="1"/>
  <c r="BM67" i="1"/>
  <c r="BM8" i="1"/>
  <c r="BO72" i="2"/>
  <c r="BO14" i="2"/>
  <c r="BO12" i="2"/>
  <c r="BO73" i="2"/>
  <c r="CB72" i="2"/>
  <c r="CB14" i="2"/>
  <c r="CB12" i="2"/>
  <c r="CB73" i="2"/>
  <c r="BM71" i="2"/>
  <c r="BM13" i="2"/>
  <c r="BM12" i="2"/>
  <c r="BM73" i="2"/>
  <c r="CM72" i="2"/>
  <c r="CM14" i="2"/>
  <c r="BF49" i="2"/>
  <c r="BF47" i="2"/>
  <c r="BF81" i="2"/>
  <c r="CL72" i="2"/>
  <c r="CL14" i="2"/>
  <c r="CL12" i="2"/>
  <c r="CL73" i="2"/>
  <c r="CJ12" i="2"/>
  <c r="CJ73" i="2"/>
  <c r="CH12" i="2"/>
  <c r="CH73" i="2"/>
  <c r="BI12" i="2"/>
  <c r="BI73" i="2"/>
  <c r="AR12" i="2"/>
  <c r="CI71" i="2"/>
  <c r="CI13" i="2"/>
  <c r="AY71" i="2"/>
  <c r="AY13" i="2"/>
  <c r="BA48" i="2"/>
  <c r="BG10" i="1"/>
  <c r="AR47" i="2"/>
  <c r="AR81" i="2"/>
  <c r="BL49" i="2"/>
  <c r="BL47" i="2"/>
  <c r="BL81" i="2"/>
  <c r="CI49" i="2"/>
  <c r="CI47" i="2"/>
  <c r="CI81" i="2"/>
  <c r="BB64" i="1"/>
  <c r="BC67" i="1"/>
  <c r="BC8" i="1"/>
  <c r="BJ73" i="3"/>
  <c r="BJ69" i="3"/>
  <c r="BV64" i="1"/>
  <c r="BV67" i="1"/>
  <c r="BV8" i="1"/>
  <c r="CB49" i="2"/>
  <c r="CB47" i="2"/>
  <c r="CB81" i="2"/>
  <c r="AW71" i="2"/>
  <c r="AW13" i="2"/>
  <c r="AW12" i="2"/>
  <c r="CD72" i="2"/>
  <c r="CD14" i="2"/>
  <c r="CD12" i="2"/>
  <c r="CD73" i="2"/>
  <c r="AT71" i="2"/>
  <c r="AT13" i="2"/>
  <c r="AT12" i="2"/>
  <c r="BK71" i="2"/>
  <c r="BK13" i="2"/>
  <c r="BK12" i="2"/>
  <c r="BK73" i="2"/>
  <c r="CA48" i="2"/>
  <c r="CI10" i="1"/>
  <c r="CI121" i="1"/>
  <c r="BP12" i="2"/>
  <c r="BP73" i="2"/>
  <c r="BN72" i="2"/>
  <c r="BN14" i="2"/>
  <c r="BN12" i="2" s="1"/>
  <c r="BN73" i="2" s="1"/>
  <c r="BD20" i="2"/>
  <c r="BD18" i="2"/>
  <c r="BD75" i="2"/>
  <c r="BA18" i="2"/>
  <c r="BA75" i="2"/>
  <c r="BE20" i="2"/>
  <c r="BE18" i="2"/>
  <c r="BE75" i="2"/>
  <c r="BW72" i="2"/>
  <c r="BW14" i="2"/>
  <c r="BV72" i="2"/>
  <c r="BV14" i="2"/>
  <c r="BA71" i="2"/>
  <c r="BA13" i="2"/>
  <c r="BI66" i="2"/>
  <c r="BI70" i="2"/>
  <c r="BI25" i="2"/>
  <c r="BJ4" i="2"/>
  <c r="BK49" i="2"/>
  <c r="BK47" i="2" s="1"/>
  <c r="BK81" i="2" s="1"/>
  <c r="CP48" i="2"/>
  <c r="CX121" i="1"/>
  <c r="CX10" i="1"/>
  <c r="CI72" i="2"/>
  <c r="CI14" i="2"/>
  <c r="AY72" i="2"/>
  <c r="AY14" i="2"/>
  <c r="BR12" i="2"/>
  <c r="BR73" i="2"/>
  <c r="CJ48" i="2"/>
  <c r="CR121" i="1"/>
  <c r="CR10" i="1"/>
  <c r="CD66" i="3"/>
  <c r="BZ71" i="2"/>
  <c r="BZ13" i="2"/>
  <c r="BZ12" i="2"/>
  <c r="BZ73" i="2"/>
  <c r="CK48" i="2"/>
  <c r="CS121" i="1"/>
  <c r="CS10" i="1"/>
  <c r="CF73" i="3"/>
  <c r="CF69" i="3"/>
  <c r="CG64" i="1"/>
  <c r="CG67" i="1"/>
  <c r="CG8" i="1"/>
  <c r="AT66" i="3"/>
  <c r="BL71" i="3"/>
  <c r="BL66" i="3"/>
  <c r="AR66" i="3"/>
  <c r="AV46" i="2"/>
  <c r="AU44" i="2"/>
  <c r="AU80" i="2"/>
  <c r="CK71" i="2"/>
  <c r="CK13" i="2"/>
  <c r="CK12" i="2"/>
  <c r="CK73" i="2"/>
  <c r="BJ12" i="2"/>
  <c r="BJ73" i="2"/>
  <c r="BU12" i="2"/>
  <c r="BU73" i="2"/>
  <c r="BD9" i="2"/>
  <c r="BD8" i="2"/>
  <c r="BD5" i="2"/>
  <c r="BD49" i="2"/>
  <c r="BD47" i="2" s="1"/>
  <c r="BD81" i="2" s="1"/>
  <c r="BT49" i="2"/>
  <c r="BT47" i="2"/>
  <c r="BT81" i="2"/>
  <c r="CA71" i="2"/>
  <c r="CA13" i="2"/>
  <c r="AQ71" i="2"/>
  <c r="AQ13" i="2"/>
  <c r="BZ48" i="2"/>
  <c r="CH121" i="1"/>
  <c r="CH10" i="1"/>
  <c r="CN48" i="2"/>
  <c r="CV121" i="1"/>
  <c r="CV10" i="1"/>
  <c r="BQ49" i="2"/>
  <c r="BQ47" i="2" s="1"/>
  <c r="BQ81" i="2" s="1"/>
  <c r="CE49" i="2"/>
  <c r="CE47" i="2"/>
  <c r="CE81" i="2"/>
  <c r="AN74" i="3"/>
  <c r="AN71" i="3"/>
  <c r="BB65" i="1"/>
  <c r="BS49" i="2"/>
  <c r="BS47" i="2"/>
  <c r="BS81" i="2"/>
  <c r="BW12" i="2"/>
  <c r="BW73" i="2"/>
  <c r="BU49" i="2"/>
  <c r="BU47" i="2" s="1"/>
  <c r="BU81" i="2" s="1"/>
  <c r="BX71" i="2"/>
  <c r="BX13" i="2"/>
  <c r="BX12" i="2"/>
  <c r="BX73" i="2"/>
  <c r="BG72" i="2"/>
  <c r="BG14" i="2"/>
  <c r="BG12" i="2"/>
  <c r="BG73" i="2"/>
  <c r="CF12" i="2"/>
  <c r="CF73" i="2"/>
  <c r="BA72" i="2"/>
  <c r="BA14" i="2"/>
  <c r="CH48" i="2"/>
  <c r="CP121" i="1"/>
  <c r="CP10" i="1"/>
  <c r="CA72" i="2"/>
  <c r="CA14" i="2"/>
  <c r="CA12" i="2" s="1"/>
  <c r="CA73" i="2" s="1"/>
  <c r="AQ72" i="2"/>
  <c r="AQ14" i="2"/>
  <c r="CO48" i="2"/>
  <c r="CW121" i="1"/>
  <c r="CW10" i="1"/>
  <c r="BP48" i="2"/>
  <c r="BX10" i="1"/>
  <c r="CG49" i="2"/>
  <c r="CG47" i="2"/>
  <c r="CG81" i="2"/>
  <c r="CQ49" i="2"/>
  <c r="CQ47" i="2" s="1"/>
  <c r="CQ81" i="2" s="1"/>
  <c r="BP146" i="1"/>
  <c r="BP141" i="1"/>
  <c r="BP153" i="1"/>
  <c r="BP132" i="1"/>
  <c r="BP123" i="1"/>
  <c r="BP91" i="1"/>
  <c r="BP69" i="1"/>
  <c r="BP115" i="1"/>
  <c r="BP79" i="1"/>
  <c r="BP107" i="1"/>
  <c r="BP19" i="1"/>
  <c r="BP22" i="1"/>
  <c r="BP13" i="1"/>
  <c r="BP63" i="1"/>
  <c r="BP99" i="1"/>
  <c r="BP88" i="1"/>
  <c r="BQ5" i="1"/>
  <c r="BP30" i="1"/>
  <c r="BP38" i="1"/>
  <c r="BP43" i="1" s="1"/>
  <c r="BP46" i="1" s="1"/>
  <c r="BP49" i="1" s="1"/>
  <c r="BP57" i="1" s="1"/>
  <c r="AX12" i="2"/>
  <c r="BS72" i="2"/>
  <c r="BS14" i="2"/>
  <c r="BE12" i="2"/>
  <c r="BE73" i="2"/>
  <c r="BI49" i="2"/>
  <c r="BI47" i="2" s="1"/>
  <c r="BI81" i="2" s="1"/>
  <c r="AV153" i="1"/>
  <c r="AV146" i="1"/>
  <c r="AV141" i="1"/>
  <c r="AV115" i="1"/>
  <c r="AV99" i="1"/>
  <c r="AV63" i="1"/>
  <c r="AV69" i="1"/>
  <c r="AV123" i="1"/>
  <c r="AV88" i="1"/>
  <c r="AV132" i="1"/>
  <c r="AV107" i="1"/>
  <c r="AV79" i="1"/>
  <c r="AV22" i="1"/>
  <c r="AW5" i="1"/>
  <c r="AW146" i="1" s="1"/>
  <c r="AV13" i="1"/>
  <c r="AV91" i="1"/>
  <c r="CF48" i="2"/>
  <c r="CN121" i="1"/>
  <c r="CN10" i="1"/>
  <c r="BW49" i="2"/>
  <c r="BW47" i="2"/>
  <c r="BW81" i="2"/>
  <c r="BV73" i="3"/>
  <c r="BV69" i="3"/>
  <c r="CB64" i="1"/>
  <c r="CB67" i="1"/>
  <c r="CB8" i="1"/>
  <c r="BN48" i="2"/>
  <c r="BV10" i="1"/>
  <c r="CL48" i="2"/>
  <c r="CT121" i="1"/>
  <c r="CT10" i="1"/>
  <c r="CH66" i="3"/>
  <c r="BV12" i="2"/>
  <c r="BV73" i="2"/>
  <c r="CM12" i="2"/>
  <c r="CM73" i="2"/>
  <c r="BH12" i="2"/>
  <c r="BH73" i="2"/>
  <c r="CD48" i="2"/>
  <c r="CL121" i="1"/>
  <c r="CL10" i="1"/>
  <c r="BS71" i="2"/>
  <c r="BS13" i="2"/>
  <c r="BS12" i="2"/>
  <c r="BS73" i="2"/>
  <c r="CC49" i="2"/>
  <c r="CC47" i="2" s="1"/>
  <c r="CC81" i="2" s="1"/>
  <c r="BP73" i="3"/>
  <c r="BP69" i="3"/>
  <c r="BY64" i="1"/>
  <c r="BY67" i="1"/>
  <c r="BY8" i="1"/>
  <c r="CL67" i="1"/>
  <c r="CL8" i="1"/>
  <c r="BD72" i="2"/>
  <c r="BD14" i="2"/>
  <c r="BJ66" i="2"/>
  <c r="BJ70" i="2"/>
  <c r="BK4" i="2"/>
  <c r="BJ25" i="2"/>
  <c r="BB67" i="1"/>
  <c r="BB8" i="1"/>
  <c r="AY12" i="2"/>
  <c r="AW123" i="1"/>
  <c r="AW107" i="1"/>
  <c r="AW22" i="1"/>
  <c r="AW88" i="1"/>
  <c r="AX5" i="1"/>
  <c r="CA49" i="2"/>
  <c r="CA47" i="2" s="1"/>
  <c r="CA81" i="2" s="1"/>
  <c r="CI12" i="2"/>
  <c r="CI73" i="2"/>
  <c r="CQ12" i="2"/>
  <c r="CQ73" i="2"/>
  <c r="CN49" i="2"/>
  <c r="CN47" i="2"/>
  <c r="CN81" i="2"/>
  <c r="BP49" i="2"/>
  <c r="BP47" i="2"/>
  <c r="BP81" i="2"/>
  <c r="BA12" i="2"/>
  <c r="BX49" i="2"/>
  <c r="BX47" i="2"/>
  <c r="BX81" i="2"/>
  <c r="CL49" i="2"/>
  <c r="CL47" i="2"/>
  <c r="CL81" i="2"/>
  <c r="CJ49" i="2"/>
  <c r="CJ47" i="2"/>
  <c r="CJ81" i="2"/>
  <c r="CP49" i="2"/>
  <c r="CP47" i="2"/>
  <c r="CP81" i="2"/>
  <c r="CD49" i="2"/>
  <c r="CD47" i="2"/>
  <c r="CD81" i="2"/>
  <c r="CF49" i="2"/>
  <c r="CF47" i="2"/>
  <c r="CF81" i="2"/>
  <c r="BQ123" i="1"/>
  <c r="BR5" i="1"/>
  <c r="BR79" i="1" s="1"/>
  <c r="BQ91" i="1"/>
  <c r="CH49" i="2"/>
  <c r="CH47" i="2"/>
  <c r="CH81" i="2"/>
  <c r="BZ49" i="2"/>
  <c r="BZ47" i="2"/>
  <c r="BZ81" i="2"/>
  <c r="AW46" i="2"/>
  <c r="AV44" i="2"/>
  <c r="AV80" i="2"/>
  <c r="CM49" i="2"/>
  <c r="CM47" i="2"/>
  <c r="CM81" i="2"/>
  <c r="BV49" i="2"/>
  <c r="BV47" i="2" s="1"/>
  <c r="BV81" i="2" s="1"/>
  <c r="AD18" i="3"/>
  <c r="AD28" i="3" s="1"/>
  <c r="AD38" i="3"/>
  <c r="AD48" i="3" s="1"/>
  <c r="AD57" i="3" s="1"/>
  <c r="AD65" i="3" s="1"/>
  <c r="AD77" i="3" s="1"/>
  <c r="AD92" i="3" s="1"/>
  <c r="AF8" i="3"/>
  <c r="BN49" i="2"/>
  <c r="BN47" i="2" s="1"/>
  <c r="BN81" i="2" s="1"/>
  <c r="CO49" i="2"/>
  <c r="CO47" i="2" s="1"/>
  <c r="CO81" i="2" s="1"/>
  <c r="AQ12" i="2"/>
  <c r="BD71" i="2"/>
  <c r="BD13" i="2"/>
  <c r="BD12" i="2"/>
  <c r="BD73" i="2"/>
  <c r="CK49" i="2"/>
  <c r="CK47" i="2" s="1"/>
  <c r="CK81" i="2" s="1"/>
  <c r="BA49" i="2"/>
  <c r="BA47" i="2"/>
  <c r="BA81" i="2"/>
  <c r="BR146" i="1"/>
  <c r="BR132" i="1"/>
  <c r="BR153" i="1"/>
  <c r="BR123" i="1"/>
  <c r="BR88" i="1"/>
  <c r="BR115" i="1"/>
  <c r="BR22" i="1"/>
  <c r="BR107" i="1"/>
  <c r="BR63" i="1"/>
  <c r="BR99" i="1"/>
  <c r="BR91" i="1"/>
  <c r="BR69" i="1"/>
  <c r="BS5" i="1"/>
  <c r="BR30" i="1"/>
  <c r="BR38" i="1" s="1"/>
  <c r="BR43" i="1" s="1"/>
  <c r="BR46" i="1" s="1"/>
  <c r="BR49" i="1" s="1"/>
  <c r="BR57" i="1" s="1"/>
  <c r="BR19" i="1"/>
  <c r="AX153" i="1"/>
  <c r="AX141" i="1"/>
  <c r="AX115" i="1"/>
  <c r="AX132" i="1"/>
  <c r="AX123" i="1"/>
  <c r="AX107" i="1"/>
  <c r="AX146" i="1"/>
  <c r="AX88" i="1"/>
  <c r="AX99" i="1"/>
  <c r="AX79" i="1"/>
  <c r="AX22" i="1"/>
  <c r="AX91" i="1"/>
  <c r="AX63" i="1"/>
  <c r="AX13" i="1"/>
  <c r="AX69" i="1"/>
  <c r="AY5" i="1"/>
  <c r="BK25" i="2"/>
  <c r="BK66" i="2"/>
  <c r="BK70" i="2" s="1"/>
  <c r="BL4" i="2"/>
  <c r="AX46" i="2"/>
  <c r="AW44" i="2"/>
  <c r="AW80" i="2"/>
  <c r="AF18" i="3"/>
  <c r="AF28" i="3" s="1"/>
  <c r="AF38" i="3" s="1"/>
  <c r="AF48" i="3" s="1"/>
  <c r="AF57" i="3" s="1"/>
  <c r="AF65" i="3" s="1"/>
  <c r="AF77" i="3" s="1"/>
  <c r="AF92" i="3" s="1"/>
  <c r="AH8" i="3"/>
  <c r="AH18" i="3" s="1"/>
  <c r="AH28" i="3" s="1"/>
  <c r="AH38" i="3" s="1"/>
  <c r="AH48" i="3" s="1"/>
  <c r="AH57" i="3" s="1"/>
  <c r="AH65" i="3" s="1"/>
  <c r="AH77" i="3" s="1"/>
  <c r="BS146" i="1"/>
  <c r="BS141" i="1"/>
  <c r="BS115" i="1"/>
  <c r="BS132" i="1"/>
  <c r="BS153" i="1"/>
  <c r="BS123" i="1"/>
  <c r="BS13" i="1"/>
  <c r="BS107" i="1"/>
  <c r="BS63" i="1"/>
  <c r="BS30" i="1"/>
  <c r="BS38" i="1" s="1"/>
  <c r="BS43" i="1" s="1"/>
  <c r="BS46" i="1" s="1"/>
  <c r="BS49" i="1" s="1"/>
  <c r="BS57" i="1" s="1"/>
  <c r="BS19" i="1"/>
  <c r="BS99" i="1"/>
  <c r="BS91" i="1"/>
  <c r="BS69" i="1"/>
  <c r="BS22" i="1"/>
  <c r="BT5" i="1"/>
  <c r="BT22" i="1" s="1"/>
  <c r="BS88" i="1"/>
  <c r="BS79" i="1"/>
  <c r="AY46" i="2"/>
  <c r="AY44" i="2"/>
  <c r="AY80" i="2"/>
  <c r="AX44" i="2"/>
  <c r="AX80" i="2"/>
  <c r="BL66" i="2"/>
  <c r="BL70" i="2" s="1"/>
  <c r="BM4" i="2"/>
  <c r="BM66" i="2" s="1"/>
  <c r="BM70" i="2" s="1"/>
  <c r="BL25" i="2"/>
  <c r="AY107" i="1"/>
  <c r="AZ5" i="1"/>
  <c r="AH92" i="3"/>
  <c r="AJ8" i="3"/>
  <c r="BT146" i="1"/>
  <c r="BT132" i="1"/>
  <c r="BT153" i="1"/>
  <c r="BT115" i="1"/>
  <c r="BT79" i="1"/>
  <c r="BT107" i="1"/>
  <c r="BT30" i="1"/>
  <c r="BT38" i="1" s="1"/>
  <c r="BT43" i="1" s="1"/>
  <c r="BT46" i="1" s="1"/>
  <c r="BT49" i="1" s="1"/>
  <c r="BT57" i="1" s="1"/>
  <c r="BT19" i="1"/>
  <c r="BT91" i="1"/>
  <c r="BT69" i="1"/>
  <c r="BT13" i="1"/>
  <c r="BU5" i="1"/>
  <c r="BC5" i="1"/>
  <c r="BC141" i="1" s="1"/>
  <c r="BN4" i="2"/>
  <c r="BM25" i="2"/>
  <c r="AJ18" i="3"/>
  <c r="AJ28" i="3" s="1"/>
  <c r="AJ38" i="3" s="1"/>
  <c r="AJ48" i="3" s="1"/>
  <c r="AJ57" i="3" s="1"/>
  <c r="AJ65" i="3" s="1"/>
  <c r="AJ77" i="3" s="1"/>
  <c r="AJ92" i="3" s="1"/>
  <c r="AL8" i="3"/>
  <c r="AL18" i="3" s="1"/>
  <c r="AL28" i="3" s="1"/>
  <c r="AL38" i="3"/>
  <c r="AL48" i="3" s="1"/>
  <c r="AL57" i="3" s="1"/>
  <c r="AL65" i="3" s="1"/>
  <c r="AL77" i="3" s="1"/>
  <c r="AL92" i="3" s="1"/>
  <c r="AN8" i="3"/>
  <c r="BC146" i="1"/>
  <c r="BC153" i="1"/>
  <c r="BC132" i="1"/>
  <c r="BC91" i="1"/>
  <c r="BC115" i="1"/>
  <c r="BC88" i="1"/>
  <c r="BC99" i="1"/>
  <c r="BC107" i="1"/>
  <c r="BD5" i="1"/>
  <c r="BD132" i="1" s="1"/>
  <c r="BC79" i="1"/>
  <c r="BN66" i="2"/>
  <c r="BN70" i="2"/>
  <c r="BO4" i="2"/>
  <c r="BN25" i="2"/>
  <c r="BU79" i="1"/>
  <c r="BV5" i="1"/>
  <c r="BV19" i="1" s="1"/>
  <c r="BD141" i="1"/>
  <c r="BD69" i="1"/>
  <c r="BD79" i="1"/>
  <c r="BG5" i="1"/>
  <c r="BG115" i="1" s="1"/>
  <c r="BD13" i="1"/>
  <c r="BO66" i="2"/>
  <c r="BO70" i="2" s="1"/>
  <c r="BO25" i="2"/>
  <c r="BP4" i="2"/>
  <c r="BW5" i="1"/>
  <c r="AN18" i="3"/>
  <c r="AN28" i="3" s="1"/>
  <c r="AN38" i="3" s="1"/>
  <c r="AN48" i="3" s="1"/>
  <c r="AN57" i="3" s="1"/>
  <c r="AN65" i="3" s="1"/>
  <c r="AN77" i="3" s="1"/>
  <c r="AN92" i="3" s="1"/>
  <c r="AP8" i="3"/>
  <c r="AP18" i="3" s="1"/>
  <c r="AP28" i="3" s="1"/>
  <c r="AP38" i="3"/>
  <c r="AP48" i="3" s="1"/>
  <c r="AP57" i="3" s="1"/>
  <c r="AP65" i="3" s="1"/>
  <c r="AP77" i="3" s="1"/>
  <c r="AP92" i="3" s="1"/>
  <c r="AR8" i="3"/>
  <c r="BX5" i="1"/>
  <c r="BG146" i="1"/>
  <c r="BG153" i="1"/>
  <c r="BG141" i="1"/>
  <c r="BG132" i="1"/>
  <c r="BG123" i="1"/>
  <c r="BG107" i="1"/>
  <c r="BG88" i="1"/>
  <c r="BG99" i="1"/>
  <c r="BG79" i="1"/>
  <c r="BG22" i="1"/>
  <c r="BG63" i="1"/>
  <c r="BG13" i="1"/>
  <c r="BG69" i="1"/>
  <c r="BP66" i="2"/>
  <c r="BP70" i="2" s="1"/>
  <c r="BQ4" i="2"/>
  <c r="BQ25" i="2" s="1"/>
  <c r="BP25" i="2"/>
  <c r="BR4" i="2"/>
  <c r="BR66" i="2" s="1"/>
  <c r="BX123" i="1"/>
  <c r="BX153" i="1"/>
  <c r="BY5" i="1"/>
  <c r="BY91" i="1" s="1"/>
  <c r="AR18" i="3"/>
  <c r="AR28" i="3" s="1"/>
  <c r="AR38" i="3" s="1"/>
  <c r="AR48" i="3" s="1"/>
  <c r="AR57" i="3"/>
  <c r="AR65" i="3" s="1"/>
  <c r="AR77" i="3" s="1"/>
  <c r="AT8" i="3"/>
  <c r="AT18" i="3"/>
  <c r="AT28" i="3" s="1"/>
  <c r="AT38" i="3" s="1"/>
  <c r="AT48" i="3" s="1"/>
  <c r="AT57" i="3" s="1"/>
  <c r="AT65" i="3" s="1"/>
  <c r="AT77" i="3" s="1"/>
  <c r="AV8" i="3"/>
  <c r="BY153" i="1"/>
  <c r="BY141" i="1"/>
  <c r="BY107" i="1"/>
  <c r="BY99" i="1"/>
  <c r="BY146" i="1"/>
  <c r="BY132" i="1"/>
  <c r="BY79" i="1"/>
  <c r="BY123" i="1"/>
  <c r="BY63" i="1"/>
  <c r="BY19" i="1"/>
  <c r="BZ5" i="1"/>
  <c r="BY69" i="1"/>
  <c r="BR70" i="2"/>
  <c r="BR25" i="2"/>
  <c r="BS4" i="2"/>
  <c r="BS25" i="2"/>
  <c r="BS66" i="2"/>
  <c r="BS70" i="2" s="1"/>
  <c r="BT4" i="2"/>
  <c r="BT66" i="2" s="1"/>
  <c r="BT70" i="2" s="1"/>
  <c r="BZ132" i="1"/>
  <c r="BZ88" i="1"/>
  <c r="BZ79" i="1"/>
  <c r="BZ30" i="1"/>
  <c r="BZ38" i="1" s="1"/>
  <c r="BZ43" i="1" s="1"/>
  <c r="BZ46" i="1" s="1"/>
  <c r="BZ49" i="1" s="1"/>
  <c r="BZ57" i="1" s="1"/>
  <c r="BZ99" i="1"/>
  <c r="CA5" i="1"/>
  <c r="CA123" i="1" s="1"/>
  <c r="AV18" i="3"/>
  <c r="AV28" i="3" s="1"/>
  <c r="AV38" i="3" s="1"/>
  <c r="AV48" i="3" s="1"/>
  <c r="AV57" i="3" s="1"/>
  <c r="AV65" i="3" s="1"/>
  <c r="AV77" i="3" s="1"/>
  <c r="AX8" i="3"/>
  <c r="AX18" i="3"/>
  <c r="AX28" i="3" s="1"/>
  <c r="AX38" i="3" s="1"/>
  <c r="AX48" i="3" s="1"/>
  <c r="AX57" i="3" s="1"/>
  <c r="AX65" i="3" s="1"/>
  <c r="AX77" i="3" s="1"/>
  <c r="AX92" i="3" s="1"/>
  <c r="AZ8" i="3"/>
  <c r="AZ65" i="3" s="1"/>
  <c r="CB5" i="1"/>
  <c r="BT25" i="2"/>
  <c r="BU4" i="2"/>
  <c r="BV4" i="2"/>
  <c r="BV66" i="2" s="1"/>
  <c r="BV70" i="2" s="1"/>
  <c r="CB146" i="1"/>
  <c r="CB123" i="1"/>
  <c r="CB107" i="1"/>
  <c r="CC5" i="1"/>
  <c r="CC123" i="1" s="1"/>
  <c r="CB13" i="1"/>
  <c r="AZ38" i="3"/>
  <c r="AZ57" i="3"/>
  <c r="AZ48" i="3"/>
  <c r="AZ28" i="3"/>
  <c r="AZ18" i="3"/>
  <c r="BB8" i="3"/>
  <c r="BB92" i="3"/>
  <c r="BB77" i="3"/>
  <c r="BB48" i="3"/>
  <c r="BB65" i="3"/>
  <c r="BB18" i="3"/>
  <c r="BB57" i="3"/>
  <c r="BB38" i="3"/>
  <c r="BB28" i="3"/>
  <c r="BD8" i="3"/>
  <c r="CC132" i="1"/>
  <c r="CC141" i="1"/>
  <c r="CC79" i="1"/>
  <c r="CC115" i="1"/>
  <c r="CC88" i="1"/>
  <c r="CC30" i="1"/>
  <c r="CC38" i="1" s="1"/>
  <c r="CC43" i="1" s="1"/>
  <c r="CC46" i="1" s="1"/>
  <c r="CC49" i="1" s="1"/>
  <c r="CC57" i="1"/>
  <c r="CD5" i="1"/>
  <c r="BV25" i="2"/>
  <c r="BW4" i="2"/>
  <c r="BX4" i="2"/>
  <c r="CD153" i="1"/>
  <c r="CD107" i="1"/>
  <c r="CD22" i="1"/>
  <c r="CE5" i="1"/>
  <c r="BD48" i="3"/>
  <c r="BD65" i="3"/>
  <c r="BF8" i="3"/>
  <c r="BF77" i="3" s="1"/>
  <c r="BF57" i="3"/>
  <c r="BF48" i="3"/>
  <c r="BF38" i="3"/>
  <c r="BF28" i="3"/>
  <c r="BH8" i="3"/>
  <c r="BH48" i="3" s="1"/>
  <c r="CE141" i="1"/>
  <c r="CE115" i="1"/>
  <c r="CE63" i="1"/>
  <c r="CE69" i="1"/>
  <c r="CE99" i="1"/>
  <c r="CE88" i="1"/>
  <c r="CE79" i="1"/>
  <c r="CE30" i="1"/>
  <c r="CE38" i="1" s="1"/>
  <c r="CE43" i="1"/>
  <c r="CE46" i="1" s="1"/>
  <c r="CE49" i="1" s="1"/>
  <c r="CE57" i="1" s="1"/>
  <c r="CE13" i="1"/>
  <c r="CE91" i="1"/>
  <c r="CE19" i="1"/>
  <c r="CF5" i="1"/>
  <c r="BX66" i="2"/>
  <c r="BX70" i="2" s="1"/>
  <c r="BY4" i="2"/>
  <c r="BY66" i="2" s="1"/>
  <c r="BX25" i="2"/>
  <c r="BY70" i="2"/>
  <c r="BY25" i="2"/>
  <c r="BZ4" i="2"/>
  <c r="CF146" i="1"/>
  <c r="CF153" i="1"/>
  <c r="CF141" i="1"/>
  <c r="CF132" i="1"/>
  <c r="CF123" i="1"/>
  <c r="CF107" i="1"/>
  <c r="CF69" i="1"/>
  <c r="CF99" i="1"/>
  <c r="CF91" i="1"/>
  <c r="CF79" i="1"/>
  <c r="CF88" i="1"/>
  <c r="CF115" i="1"/>
  <c r="CF22" i="1"/>
  <c r="CF13" i="1"/>
  <c r="CF63" i="1"/>
  <c r="CG5" i="1"/>
  <c r="CF30" i="1"/>
  <c r="CF38" i="1" s="1"/>
  <c r="CF43" i="1"/>
  <c r="CF46" i="1"/>
  <c r="CF49" i="1" s="1"/>
  <c r="CF57" i="1" s="1"/>
  <c r="CF19" i="1"/>
  <c r="BH92" i="3"/>
  <c r="BH38" i="3"/>
  <c r="BH28" i="3"/>
  <c r="BH18" i="3"/>
  <c r="BJ8" i="3"/>
  <c r="BJ77" i="3"/>
  <c r="BJ92" i="3"/>
  <c r="BJ65" i="3"/>
  <c r="BJ28" i="3"/>
  <c r="BL8" i="3"/>
  <c r="BZ66" i="2"/>
  <c r="BZ70" i="2"/>
  <c r="BZ25" i="2"/>
  <c r="CA4" i="2"/>
  <c r="CG153" i="1"/>
  <c r="CG141" i="1"/>
  <c r="CG115" i="1"/>
  <c r="CG107" i="1"/>
  <c r="CG99" i="1"/>
  <c r="CG91" i="1"/>
  <c r="CG132" i="1"/>
  <c r="CG123" i="1"/>
  <c r="CG88" i="1"/>
  <c r="CG79" i="1"/>
  <c r="CG22" i="1"/>
  <c r="CG146" i="1"/>
  <c r="CG63" i="1"/>
  <c r="CG30" i="1"/>
  <c r="CG38" i="1"/>
  <c r="CG43" i="1" s="1"/>
  <c r="CG46" i="1" s="1"/>
  <c r="CG49" i="1" s="1"/>
  <c r="CG57" i="1" s="1"/>
  <c r="CG13" i="1"/>
  <c r="CH5" i="1"/>
  <c r="CG69" i="1"/>
  <c r="CG19" i="1"/>
  <c r="CA25" i="2"/>
  <c r="CA66" i="2"/>
  <c r="CA70" i="2" s="1"/>
  <c r="CB4" i="2"/>
  <c r="CH153" i="1"/>
  <c r="CH141" i="1"/>
  <c r="CH132" i="1"/>
  <c r="CH146" i="1"/>
  <c r="CH123" i="1"/>
  <c r="CH99" i="1"/>
  <c r="CH91" i="1"/>
  <c r="CH88" i="1"/>
  <c r="CH79" i="1"/>
  <c r="CH22" i="1"/>
  <c r="CH13" i="1"/>
  <c r="CH63" i="1"/>
  <c r="CH115" i="1"/>
  <c r="CH69" i="1"/>
  <c r="CH107" i="1"/>
  <c r="CI5" i="1"/>
  <c r="CH19" i="1"/>
  <c r="CH30" i="1"/>
  <c r="CH38" i="1"/>
  <c r="CH43" i="1"/>
  <c r="CH46" i="1"/>
  <c r="CH49" i="1"/>
  <c r="CH57" i="1" s="1"/>
  <c r="BL92" i="3"/>
  <c r="BL18" i="3"/>
  <c r="BN8" i="3"/>
  <c r="BN77" i="3" s="1"/>
  <c r="BN65" i="3"/>
  <c r="BN92" i="3"/>
  <c r="BN38" i="3"/>
  <c r="BN28" i="3"/>
  <c r="BN57" i="3"/>
  <c r="BN18" i="3"/>
  <c r="BP8" i="3"/>
  <c r="BN48" i="3"/>
  <c r="CB66" i="2"/>
  <c r="CB70" i="2"/>
  <c r="CB25" i="2"/>
  <c r="CC4" i="2"/>
  <c r="CC25" i="2" s="1"/>
  <c r="CI141" i="1"/>
  <c r="CI115" i="1"/>
  <c r="CI132" i="1"/>
  <c r="CI123" i="1"/>
  <c r="CI146" i="1"/>
  <c r="CI153" i="1"/>
  <c r="CI13" i="1"/>
  <c r="CI63" i="1"/>
  <c r="CI30" i="1"/>
  <c r="CI38" i="1"/>
  <c r="CI43" i="1"/>
  <c r="CI46" i="1" s="1"/>
  <c r="CI49" i="1" s="1"/>
  <c r="CI57" i="1" s="1"/>
  <c r="CI19" i="1"/>
  <c r="CI69" i="1"/>
  <c r="CI107" i="1"/>
  <c r="CI79" i="1"/>
  <c r="CI22" i="1"/>
  <c r="CI99" i="1"/>
  <c r="CI91" i="1"/>
  <c r="CJ5" i="1"/>
  <c r="CJ123" i="1" s="1"/>
  <c r="CI88" i="1"/>
  <c r="BR8" i="3"/>
  <c r="BR92" i="3" s="1"/>
  <c r="CC66" i="2"/>
  <c r="CC70" i="2" s="1"/>
  <c r="CD4" i="2"/>
  <c r="CJ141" i="1"/>
  <c r="CJ132" i="1"/>
  <c r="CJ153" i="1"/>
  <c r="CJ22" i="1"/>
  <c r="CJ63" i="1"/>
  <c r="CJ30" i="1"/>
  <c r="CJ38" i="1" s="1"/>
  <c r="CJ43" i="1" s="1"/>
  <c r="CJ46" i="1" s="1"/>
  <c r="CJ49" i="1"/>
  <c r="CJ57" i="1" s="1"/>
  <c r="CJ19" i="1"/>
  <c r="CJ69" i="1"/>
  <c r="CJ115" i="1"/>
  <c r="CJ107" i="1"/>
  <c r="CJ88" i="1"/>
  <c r="CK5" i="1"/>
  <c r="CK115" i="1" s="1"/>
  <c r="CJ13" i="1"/>
  <c r="CD25" i="2"/>
  <c r="CD66" i="2"/>
  <c r="CD70" i="2" s="1"/>
  <c r="CE4" i="2"/>
  <c r="CK146" i="1"/>
  <c r="CK132" i="1"/>
  <c r="CK123" i="1"/>
  <c r="CK153" i="1"/>
  <c r="CK79" i="1"/>
  <c r="CK13" i="1"/>
  <c r="CK69" i="1"/>
  <c r="CK107" i="1"/>
  <c r="CK99" i="1"/>
  <c r="CK91" i="1"/>
  <c r="CK88" i="1"/>
  <c r="CK141" i="1"/>
  <c r="CL5" i="1"/>
  <c r="CL115" i="1" s="1"/>
  <c r="CK22" i="1"/>
  <c r="CK19" i="1"/>
  <c r="CK30" i="1"/>
  <c r="CK38" i="1" s="1"/>
  <c r="CK43" i="1" s="1"/>
  <c r="CK46" i="1"/>
  <c r="CK49" i="1" s="1"/>
  <c r="CK57" i="1" s="1"/>
  <c r="BR77" i="3"/>
  <c r="BR48" i="3"/>
  <c r="BR57" i="3"/>
  <c r="BR38" i="3"/>
  <c r="BR18" i="3"/>
  <c r="BR28" i="3"/>
  <c r="BT8" i="3"/>
  <c r="CE66" i="2"/>
  <c r="CE70" i="2"/>
  <c r="CE25" i="2"/>
  <c r="CF4" i="2"/>
  <c r="CF25" i="2" s="1"/>
  <c r="BT77" i="3"/>
  <c r="BT48" i="3"/>
  <c r="BT92" i="3"/>
  <c r="BT57" i="3"/>
  <c r="BT65" i="3"/>
  <c r="BT28" i="3"/>
  <c r="BT38" i="3"/>
  <c r="BV8" i="3"/>
  <c r="BV57" i="3" s="1"/>
  <c r="BT18" i="3"/>
  <c r="CL88" i="1"/>
  <c r="CM5" i="1"/>
  <c r="CM107" i="1" s="1"/>
  <c r="CF66" i="2"/>
  <c r="CF70" i="2"/>
  <c r="CG4" i="2"/>
  <c r="CG66" i="2" s="1"/>
  <c r="CG70" i="2" s="1"/>
  <c r="CM146" i="1"/>
  <c r="CM153" i="1"/>
  <c r="CM132" i="1"/>
  <c r="CM63" i="1"/>
  <c r="CM69" i="1"/>
  <c r="CM115" i="1"/>
  <c r="CM99" i="1"/>
  <c r="CM91" i="1"/>
  <c r="CM123" i="1"/>
  <c r="CM79" i="1"/>
  <c r="CM22" i="1"/>
  <c r="CM19" i="1"/>
  <c r="CM13" i="1"/>
  <c r="CN5" i="1"/>
  <c r="CN107" i="1" s="1"/>
  <c r="BV77" i="3"/>
  <c r="BV65" i="3"/>
  <c r="BV38" i="3"/>
  <c r="BV28" i="3"/>
  <c r="BV18" i="3"/>
  <c r="BX8" i="3"/>
  <c r="CN153" i="1"/>
  <c r="CN132" i="1"/>
  <c r="CN123" i="1"/>
  <c r="CN69" i="1"/>
  <c r="CN115" i="1"/>
  <c r="CN79" i="1"/>
  <c r="CN63" i="1"/>
  <c r="CN19" i="1"/>
  <c r="CN30" i="1"/>
  <c r="CN38" i="1" s="1"/>
  <c r="CN43" i="1" s="1"/>
  <c r="CN46" i="1" s="1"/>
  <c r="CN49" i="1" s="1"/>
  <c r="CN57" i="1" s="1"/>
  <c r="CN13" i="1"/>
  <c r="CN22" i="1"/>
  <c r="CO5" i="1"/>
  <c r="CO115" i="1" s="1"/>
  <c r="CN88" i="1"/>
  <c r="BX57" i="3"/>
  <c r="BX92" i="3"/>
  <c r="BX77" i="3"/>
  <c r="BX65" i="3"/>
  <c r="BX48" i="3"/>
  <c r="BX38" i="3"/>
  <c r="BX28" i="3"/>
  <c r="BX18" i="3"/>
  <c r="BZ8" i="3"/>
  <c r="CH4" i="2"/>
  <c r="CH25" i="2" s="1"/>
  <c r="CH66" i="2"/>
  <c r="CH70" i="2" s="1"/>
  <c r="CI4" i="2"/>
  <c r="BZ77" i="3"/>
  <c r="BZ57" i="3"/>
  <c r="BZ65" i="3"/>
  <c r="BZ48" i="3"/>
  <c r="BZ38" i="3"/>
  <c r="BZ92" i="3"/>
  <c r="BZ28" i="3"/>
  <c r="BZ18" i="3"/>
  <c r="CB8" i="3"/>
  <c r="CB77" i="3" s="1"/>
  <c r="CO153" i="1"/>
  <c r="CO13" i="1"/>
  <c r="CP5" i="1"/>
  <c r="CP146" i="1"/>
  <c r="CP153" i="1"/>
  <c r="CP141" i="1"/>
  <c r="CP132" i="1"/>
  <c r="CP115" i="1"/>
  <c r="CP107" i="1"/>
  <c r="CP88" i="1"/>
  <c r="CP99" i="1"/>
  <c r="CP91" i="1"/>
  <c r="CP79" i="1"/>
  <c r="CP22" i="1"/>
  <c r="CP123" i="1"/>
  <c r="CP13" i="1"/>
  <c r="CP63" i="1"/>
  <c r="CP69" i="1"/>
  <c r="CP30" i="1"/>
  <c r="CP38" i="1"/>
  <c r="CP43" i="1"/>
  <c r="CP46" i="1" s="1"/>
  <c r="CP49" i="1" s="1"/>
  <c r="CP57" i="1" s="1"/>
  <c r="CP19" i="1"/>
  <c r="CQ5" i="1"/>
  <c r="CQ13" i="1" s="1"/>
  <c r="CI66" i="2"/>
  <c r="CI70" i="2"/>
  <c r="CI25" i="2"/>
  <c r="CJ4" i="2"/>
  <c r="CB65" i="3"/>
  <c r="CB57" i="3"/>
  <c r="CB48" i="3"/>
  <c r="CB92" i="3"/>
  <c r="CB28" i="3"/>
  <c r="CB18" i="3"/>
  <c r="CD8" i="3"/>
  <c r="CB38" i="3"/>
  <c r="CJ66" i="2"/>
  <c r="CJ70" i="2" s="1"/>
  <c r="CK4" i="2"/>
  <c r="CK25" i="2" s="1"/>
  <c r="CJ25" i="2"/>
  <c r="CQ141" i="1"/>
  <c r="CQ123" i="1"/>
  <c r="CQ99" i="1"/>
  <c r="CQ91" i="1"/>
  <c r="CQ63" i="1"/>
  <c r="CQ69" i="1"/>
  <c r="CR5" i="1"/>
  <c r="CR132" i="1" s="1"/>
  <c r="CQ22" i="1"/>
  <c r="CQ88" i="1"/>
  <c r="CQ79" i="1"/>
  <c r="CD65" i="3"/>
  <c r="CD92" i="3"/>
  <c r="CD77" i="3"/>
  <c r="CD57" i="3"/>
  <c r="CD28" i="3"/>
  <c r="CD48" i="3"/>
  <c r="CD18" i="3"/>
  <c r="CF8" i="3"/>
  <c r="CF18" i="3" s="1"/>
  <c r="CD38" i="3"/>
  <c r="CF38" i="3"/>
  <c r="CF57" i="3"/>
  <c r="CF48" i="3"/>
  <c r="CF28" i="3"/>
  <c r="CH8" i="3"/>
  <c r="CH92" i="3" s="1"/>
  <c r="CK66" i="2"/>
  <c r="CK70" i="2" s="1"/>
  <c r="CL4" i="2"/>
  <c r="CL25" i="2" s="1"/>
  <c r="CR153" i="1"/>
  <c r="CR141" i="1"/>
  <c r="CR146" i="1"/>
  <c r="CR22" i="1"/>
  <c r="CR63" i="1"/>
  <c r="CR30" i="1"/>
  <c r="CR38" i="1" s="1"/>
  <c r="CR43" i="1" s="1"/>
  <c r="CR46" i="1" s="1"/>
  <c r="CR49" i="1" s="1"/>
  <c r="CR57" i="1" s="1"/>
  <c r="CR19" i="1"/>
  <c r="CR69" i="1"/>
  <c r="CR107" i="1"/>
  <c r="CR88" i="1"/>
  <c r="CR99" i="1"/>
  <c r="CS5" i="1"/>
  <c r="CS107" i="1" s="1"/>
  <c r="CR13" i="1"/>
  <c r="CL66" i="2"/>
  <c r="CL70" i="2" s="1"/>
  <c r="CM4" i="2"/>
  <c r="CS146" i="1"/>
  <c r="CS132" i="1"/>
  <c r="CS123" i="1"/>
  <c r="CS79" i="1"/>
  <c r="CS153" i="1"/>
  <c r="CS13" i="1"/>
  <c r="CS69" i="1"/>
  <c r="CS88" i="1"/>
  <c r="CS141" i="1"/>
  <c r="CS115" i="1"/>
  <c r="CS99" i="1"/>
  <c r="CS91" i="1"/>
  <c r="CS63" i="1"/>
  <c r="CS30" i="1"/>
  <c r="CS38" i="1" s="1"/>
  <c r="CS43" i="1" s="1"/>
  <c r="CS46" i="1" s="1"/>
  <c r="CS49" i="1" s="1"/>
  <c r="CS57" i="1" s="1"/>
  <c r="CT5" i="1"/>
  <c r="CT107" i="1" s="1"/>
  <c r="CS22" i="1"/>
  <c r="CS19" i="1"/>
  <c r="CH77" i="3"/>
  <c r="CH48" i="3"/>
  <c r="CH57" i="3"/>
  <c r="CH18" i="3"/>
  <c r="CH38" i="3"/>
  <c r="CH28" i="3"/>
  <c r="CJ8" i="3"/>
  <c r="CM66" i="2"/>
  <c r="CM70" i="2"/>
  <c r="CM25" i="2"/>
  <c r="CN4" i="2"/>
  <c r="CJ77" i="3"/>
  <c r="CJ48" i="3"/>
  <c r="CJ92" i="3"/>
  <c r="CJ57" i="3"/>
  <c r="CJ38" i="3"/>
  <c r="CJ65" i="3"/>
  <c r="CJ28" i="3"/>
  <c r="CL8" i="3"/>
  <c r="CL57" i="3" s="1"/>
  <c r="CJ18" i="3"/>
  <c r="CT30" i="1"/>
  <c r="CT38" i="1" s="1"/>
  <c r="CT43" i="1" s="1"/>
  <c r="CT46" i="1" s="1"/>
  <c r="CT49" i="1" s="1"/>
  <c r="CT57" i="1" s="1"/>
  <c r="CT99" i="1"/>
  <c r="CT91" i="1"/>
  <c r="CU5" i="1"/>
  <c r="CN66" i="2"/>
  <c r="CN70" i="2" s="1"/>
  <c r="CN25" i="2"/>
  <c r="CO4" i="2"/>
  <c r="CU146" i="1"/>
  <c r="CU141" i="1"/>
  <c r="CU153" i="1"/>
  <c r="CU132" i="1"/>
  <c r="CU63" i="1"/>
  <c r="CU69" i="1"/>
  <c r="CU123" i="1"/>
  <c r="CU107" i="1"/>
  <c r="CU88" i="1"/>
  <c r="CU115" i="1"/>
  <c r="CU99" i="1"/>
  <c r="CU91" i="1"/>
  <c r="CU79" i="1"/>
  <c r="CU22" i="1"/>
  <c r="CU13" i="1"/>
  <c r="CU30" i="1"/>
  <c r="CU38" i="1" s="1"/>
  <c r="CU43" i="1"/>
  <c r="CU46" i="1" s="1"/>
  <c r="CU49" i="1" s="1"/>
  <c r="CU57" i="1"/>
  <c r="CU19" i="1"/>
  <c r="CV5" i="1"/>
  <c r="CV123" i="1" s="1"/>
  <c r="CL77" i="3"/>
  <c r="CL65" i="3"/>
  <c r="CL38" i="3"/>
  <c r="CL28" i="3"/>
  <c r="CL18" i="3"/>
  <c r="CN8" i="3"/>
  <c r="CN65" i="3" s="1"/>
  <c r="CO25" i="2"/>
  <c r="CO66" i="2"/>
  <c r="CO70" i="2" s="1"/>
  <c r="CP4" i="2"/>
  <c r="CP25" i="2" s="1"/>
  <c r="CN57" i="3"/>
  <c r="CN92" i="3"/>
  <c r="CN77" i="3"/>
  <c r="CN38" i="3"/>
  <c r="CN48" i="3"/>
  <c r="CN18" i="3"/>
  <c r="CP8" i="3"/>
  <c r="CP77" i="3" s="1"/>
  <c r="CV146" i="1"/>
  <c r="CV141" i="1"/>
  <c r="CV115" i="1"/>
  <c r="CV99" i="1"/>
  <c r="CV91" i="1"/>
  <c r="CV63" i="1"/>
  <c r="CW5" i="1"/>
  <c r="CW63" i="1" s="1"/>
  <c r="CV30" i="1"/>
  <c r="CV38" i="1" s="1"/>
  <c r="CV43" i="1" s="1"/>
  <c r="CV46" i="1" s="1"/>
  <c r="CV49" i="1" s="1"/>
  <c r="CV57" i="1" s="1"/>
  <c r="CP57" i="3"/>
  <c r="CP38" i="3"/>
  <c r="CP65" i="3"/>
  <c r="CR8" i="3"/>
  <c r="CR38" i="3" s="1"/>
  <c r="CP92" i="3"/>
  <c r="CP66" i="2"/>
  <c r="CP70" i="2" s="1"/>
  <c r="CQ4" i="2"/>
  <c r="CQ66" i="2" s="1"/>
  <c r="CQ70" i="2" s="1"/>
  <c r="CW153" i="1"/>
  <c r="CW115" i="1"/>
  <c r="CW107" i="1"/>
  <c r="CW99" i="1"/>
  <c r="CW88" i="1"/>
  <c r="CW132" i="1"/>
  <c r="CW30" i="1"/>
  <c r="CW38" i="1" s="1"/>
  <c r="CW43" i="1" s="1"/>
  <c r="CW46" i="1"/>
  <c r="CW49" i="1" s="1"/>
  <c r="CW57" i="1" s="1"/>
  <c r="CW69" i="1"/>
  <c r="CW19" i="1"/>
  <c r="CX5" i="1"/>
  <c r="CX88" i="1" s="1"/>
  <c r="CR65" i="3"/>
  <c r="CR48" i="3"/>
  <c r="CR92" i="3"/>
  <c r="CR28" i="3"/>
  <c r="CR18" i="3"/>
  <c r="CT8" i="3"/>
  <c r="CQ25" i="2"/>
  <c r="CX146" i="1"/>
  <c r="CX141" i="1"/>
  <c r="CX132" i="1"/>
  <c r="CX79" i="1"/>
  <c r="CX22" i="1"/>
  <c r="CX69" i="1"/>
  <c r="CY5" i="1"/>
  <c r="CY132" i="1" s="1"/>
  <c r="CX91" i="1"/>
  <c r="CX30" i="1"/>
  <c r="CX38" i="1" s="1"/>
  <c r="CX43" i="1" s="1"/>
  <c r="CX46" i="1" s="1"/>
  <c r="CX49" i="1" s="1"/>
  <c r="CX57" i="1" s="1"/>
  <c r="CT65" i="3"/>
  <c r="CT57" i="3"/>
  <c r="CT48" i="3"/>
  <c r="CT77" i="3"/>
  <c r="CT92" i="3"/>
  <c r="CT38" i="3"/>
  <c r="CT28" i="3"/>
  <c r="CT18" i="3"/>
  <c r="CV8" i="3"/>
  <c r="CV77" i="3" s="1"/>
  <c r="CY146" i="1"/>
  <c r="CY141" i="1"/>
  <c r="CY115" i="1"/>
  <c r="CY123" i="1"/>
  <c r="CY99" i="1"/>
  <c r="CY91" i="1"/>
  <c r="CY13" i="1"/>
  <c r="CY63" i="1"/>
  <c r="CY19" i="1"/>
  <c r="CY69" i="1"/>
  <c r="CY79" i="1"/>
  <c r="CV38" i="3"/>
  <c r="CV92" i="3"/>
  <c r="CV57" i="3"/>
  <c r="CV48" i="3"/>
  <c r="CV18" i="3"/>
  <c r="CX8" i="3"/>
  <c r="CX57" i="3" s="1"/>
  <c r="CX92" i="3"/>
  <c r="CX77" i="3"/>
  <c r="CX48" i="3"/>
  <c r="CX65" i="3"/>
  <c r="CX18" i="3"/>
  <c r="CX28" i="3"/>
  <c r="CZ8" i="3"/>
  <c r="CZ65" i="3" s="1"/>
  <c r="CZ77" i="3"/>
  <c r="CZ48" i="3"/>
  <c r="CZ92" i="3"/>
  <c r="CZ57" i="3"/>
  <c r="DB8" i="3"/>
  <c r="DB57" i="3"/>
  <c r="DB92" i="3"/>
  <c r="DB65" i="3"/>
  <c r="DB18" i="3"/>
  <c r="DD8" i="3"/>
  <c r="DD57" i="3" s="1"/>
  <c r="DD18" i="3"/>
  <c r="DF8" i="3"/>
  <c r="DF38" i="3" s="1"/>
  <c r="DH8" i="3"/>
  <c r="DH38" i="3" s="1"/>
  <c r="DH48" i="3"/>
  <c r="DH28" i="3"/>
  <c r="DJ8" i="3"/>
  <c r="DJ28" i="3" s="1"/>
  <c r="DJ65" i="3"/>
  <c r="DJ38" i="3"/>
  <c r="DJ77" i="3"/>
  <c r="DJ92" i="3"/>
  <c r="DJ57" i="3"/>
  <c r="DJ48" i="3"/>
  <c r="DL8" i="3"/>
  <c r="DN8" i="3"/>
  <c r="DN92" i="3"/>
  <c r="DN77" i="3"/>
  <c r="DN48" i="3"/>
  <c r="DN65" i="3"/>
  <c r="DN38" i="3"/>
  <c r="DN57" i="3"/>
  <c r="DN18" i="3"/>
  <c r="DP8" i="3"/>
  <c r="DP57" i="3" s="1"/>
  <c r="DN28" i="3"/>
  <c r="DP77" i="3"/>
  <c r="DP48" i="3"/>
  <c r="DP92" i="3"/>
  <c r="DP38" i="3"/>
  <c r="DP28" i="3"/>
  <c r="DP18" i="3"/>
  <c r="DL77" i="3" l="1"/>
  <c r="DL65" i="3"/>
  <c r="DL48" i="3"/>
  <c r="DL38" i="3"/>
  <c r="CL69" i="1"/>
  <c r="CL153" i="1"/>
  <c r="BP28" i="3"/>
  <c r="BP18" i="3"/>
  <c r="BP65" i="3"/>
  <c r="BP92" i="3"/>
  <c r="BP77" i="3"/>
  <c r="CA79" i="1"/>
  <c r="CA153" i="1"/>
  <c r="DH57" i="3"/>
  <c r="DB77" i="3"/>
  <c r="DB48" i="3"/>
  <c r="DB28" i="3"/>
  <c r="DB38" i="3"/>
  <c r="CX99" i="1"/>
  <c r="BP48" i="3"/>
  <c r="BL77" i="3"/>
  <c r="BL57" i="3"/>
  <c r="BL65" i="3"/>
  <c r="BL48" i="3"/>
  <c r="BL38" i="3"/>
  <c r="BL28" i="3"/>
  <c r="BW66" i="2"/>
  <c r="BW70" i="2" s="1"/>
  <c r="BW25" i="2"/>
  <c r="BW146" i="1"/>
  <c r="BW123" i="1"/>
  <c r="BW132" i="1"/>
  <c r="BW115" i="1"/>
  <c r="BW107" i="1"/>
  <c r="BW79" i="1"/>
  <c r="BW19" i="1"/>
  <c r="BW99" i="1"/>
  <c r="BW30" i="1"/>
  <c r="BW38" i="1" s="1"/>
  <c r="BW43" i="1" s="1"/>
  <c r="BW46" i="1" s="1"/>
  <c r="BW49" i="1" s="1"/>
  <c r="BW57" i="1" s="1"/>
  <c r="BW13" i="1"/>
  <c r="BW91" i="1"/>
  <c r="BW153" i="1"/>
  <c r="BW69" i="1"/>
  <c r="BW88" i="1"/>
  <c r="BW22" i="1"/>
  <c r="AZ146" i="1"/>
  <c r="AZ115" i="1"/>
  <c r="AZ132" i="1"/>
  <c r="AZ63" i="1"/>
  <c r="AZ123" i="1"/>
  <c r="AZ69" i="1"/>
  <c r="AZ153" i="1"/>
  <c r="AZ22" i="1"/>
  <c r="AZ99" i="1"/>
  <c r="AZ107" i="1"/>
  <c r="AZ88" i="1"/>
  <c r="AZ91" i="1"/>
  <c r="AZ141" i="1"/>
  <c r="AZ79" i="1"/>
  <c r="CO99" i="1"/>
  <c r="CO132" i="1"/>
  <c r="CO91" i="1"/>
  <c r="CO88" i="1"/>
  <c r="CO146" i="1"/>
  <c r="CO22" i="1"/>
  <c r="CO141" i="1"/>
  <c r="CO123" i="1"/>
  <c r="CO19" i="1"/>
  <c r="DL57" i="3"/>
  <c r="DD38" i="3"/>
  <c r="CL91" i="1"/>
  <c r="DD65" i="3"/>
  <c r="CO30" i="1"/>
  <c r="CO38" i="1" s="1"/>
  <c r="CO43" i="1" s="1"/>
  <c r="CO46" i="1" s="1"/>
  <c r="CO49" i="1" s="1"/>
  <c r="CO57" i="1" s="1"/>
  <c r="BP57" i="3"/>
  <c r="BX99" i="1"/>
  <c r="BX30" i="1"/>
  <c r="BX38" i="1" s="1"/>
  <c r="BX43" i="1" s="1"/>
  <c r="BX46" i="1" s="1"/>
  <c r="BX49" i="1" s="1"/>
  <c r="BX57" i="1" s="1"/>
  <c r="BX22" i="1"/>
  <c r="BX91" i="1"/>
  <c r="BX69" i="1"/>
  <c r="BX13" i="1"/>
  <c r="BX146" i="1"/>
  <c r="BX115" i="1"/>
  <c r="BX141" i="1"/>
  <c r="BX79" i="1"/>
  <c r="BX132" i="1"/>
  <c r="BX107" i="1"/>
  <c r="BX19" i="1"/>
  <c r="BX88" i="1"/>
  <c r="BX63" i="1"/>
  <c r="AZ13" i="1"/>
  <c r="DL18" i="3"/>
  <c r="DH18" i="3"/>
  <c r="DH77" i="3"/>
  <c r="DH92" i="3"/>
  <c r="DH65" i="3"/>
  <c r="CO63" i="1"/>
  <c r="BP38" i="3"/>
  <c r="CD99" i="1"/>
  <c r="CD146" i="1"/>
  <c r="CD88" i="1"/>
  <c r="CD63" i="1"/>
  <c r="CD132" i="1"/>
  <c r="CD13" i="1"/>
  <c r="CD141" i="1"/>
  <c r="CD123" i="1"/>
  <c r="CD115" i="1"/>
  <c r="CD91" i="1"/>
  <c r="CD30" i="1"/>
  <c r="CD38" i="1" s="1"/>
  <c r="CD43" i="1" s="1"/>
  <c r="CD46" i="1" s="1"/>
  <c r="CD49" i="1" s="1"/>
  <c r="CD57" i="1" s="1"/>
  <c r="CD79" i="1"/>
  <c r="CD69" i="1"/>
  <c r="BW63" i="1"/>
  <c r="BV63" i="1"/>
  <c r="BV99" i="1"/>
  <c r="BV79" i="1"/>
  <c r="BV30" i="1"/>
  <c r="BV38" i="1" s="1"/>
  <c r="BV43" i="1" s="1"/>
  <c r="BV46" i="1" s="1"/>
  <c r="BV49" i="1" s="1"/>
  <c r="BV57" i="1" s="1"/>
  <c r="BV132" i="1"/>
  <c r="BV91" i="1"/>
  <c r="BV88" i="1"/>
  <c r="BV22" i="1"/>
  <c r="BV69" i="1"/>
  <c r="BV153" i="1"/>
  <c r="BV13" i="1"/>
  <c r="BV141" i="1"/>
  <c r="BV123" i="1"/>
  <c r="BV107" i="1"/>
  <c r="BV146" i="1"/>
  <c r="BV115" i="1"/>
  <c r="DD92" i="3"/>
  <c r="DD77" i="3"/>
  <c r="DD48" i="3"/>
  <c r="DD28" i="3"/>
  <c r="CT146" i="1"/>
  <c r="CT132" i="1"/>
  <c r="CT141" i="1"/>
  <c r="CT19" i="1"/>
  <c r="CT63" i="1"/>
  <c r="CT123" i="1"/>
  <c r="CT13" i="1"/>
  <c r="CT88" i="1"/>
  <c r="CT22" i="1"/>
  <c r="CT115" i="1"/>
  <c r="CT79" i="1"/>
  <c r="CO79" i="1"/>
  <c r="BW141" i="1"/>
  <c r="DF77" i="3"/>
  <c r="DF92" i="3"/>
  <c r="DF57" i="3"/>
  <c r="DF48" i="3"/>
  <c r="DF65" i="3"/>
  <c r="CO69" i="1"/>
  <c r="CL146" i="1"/>
  <c r="CL123" i="1"/>
  <c r="CL141" i="1"/>
  <c r="CL79" i="1"/>
  <c r="CL132" i="1"/>
  <c r="CL19" i="1"/>
  <c r="CL30" i="1"/>
  <c r="CL38" i="1" s="1"/>
  <c r="CL43" i="1" s="1"/>
  <c r="CL46" i="1" s="1"/>
  <c r="CL49" i="1" s="1"/>
  <c r="CL57" i="1" s="1"/>
  <c r="CL107" i="1"/>
  <c r="CL22" i="1"/>
  <c r="CL99" i="1"/>
  <c r="CL13" i="1"/>
  <c r="CA13" i="1"/>
  <c r="CA19" i="1"/>
  <c r="CA22" i="1"/>
  <c r="CA63" i="1"/>
  <c r="CA107" i="1"/>
  <c r="CA141" i="1"/>
  <c r="CA30" i="1"/>
  <c r="CA38" i="1" s="1"/>
  <c r="CA43" i="1" s="1"/>
  <c r="CA46" i="1" s="1"/>
  <c r="CA49" i="1" s="1"/>
  <c r="CA57" i="1" s="1"/>
  <c r="CA69" i="1"/>
  <c r="CA146" i="1"/>
  <c r="CA88" i="1"/>
  <c r="CA115" i="1"/>
  <c r="CA99" i="1"/>
  <c r="CA132" i="1"/>
  <c r="CA91" i="1"/>
  <c r="DL28" i="3"/>
  <c r="DF18" i="3"/>
  <c r="DL92" i="3"/>
  <c r="DF28" i="3"/>
  <c r="CX153" i="1"/>
  <c r="CX13" i="1"/>
  <c r="CX123" i="1"/>
  <c r="CX63" i="1"/>
  <c r="CX107" i="1"/>
  <c r="CX19" i="1"/>
  <c r="CX115" i="1"/>
  <c r="CW91" i="1"/>
  <c r="CW13" i="1"/>
  <c r="CW123" i="1"/>
  <c r="CW146" i="1"/>
  <c r="CW79" i="1"/>
  <c r="CW22" i="1"/>
  <c r="CW141" i="1"/>
  <c r="CP48" i="3"/>
  <c r="CP28" i="3"/>
  <c r="CP18" i="3"/>
  <c r="CV153" i="1"/>
  <c r="CV79" i="1"/>
  <c r="CV132" i="1"/>
  <c r="CV22" i="1"/>
  <c r="CV69" i="1"/>
  <c r="CV88" i="1"/>
  <c r="CV107" i="1"/>
  <c r="CV19" i="1"/>
  <c r="CV13" i="1"/>
  <c r="CT69" i="1"/>
  <c r="CT153" i="1"/>
  <c r="CO107" i="1"/>
  <c r="CL63" i="1"/>
  <c r="CD19" i="1"/>
  <c r="CB115" i="1"/>
  <c r="CB19" i="1"/>
  <c r="CB132" i="1"/>
  <c r="CB30" i="1"/>
  <c r="CB38" i="1" s="1"/>
  <c r="CB43" i="1" s="1"/>
  <c r="CB46" i="1" s="1"/>
  <c r="CB49" i="1" s="1"/>
  <c r="CB57" i="1" s="1"/>
  <c r="CB69" i="1"/>
  <c r="CB153" i="1"/>
  <c r="CB88" i="1"/>
  <c r="CB79" i="1"/>
  <c r="CB99" i="1"/>
  <c r="CB22" i="1"/>
  <c r="CB91" i="1"/>
  <c r="CB63" i="1"/>
  <c r="CB141" i="1"/>
  <c r="CF77" i="3"/>
  <c r="CQ132" i="1"/>
  <c r="BZ22" i="1"/>
  <c r="BZ91" i="1"/>
  <c r="BZ123" i="1"/>
  <c r="BZ141" i="1"/>
  <c r="BZ115" i="1"/>
  <c r="BZ146" i="1"/>
  <c r="BZ153" i="1"/>
  <c r="BZ107" i="1"/>
  <c r="BZ19" i="1"/>
  <c r="BU141" i="1"/>
  <c r="BU30" i="1"/>
  <c r="BU38" i="1" s="1"/>
  <c r="BU43" i="1" s="1"/>
  <c r="BU46" i="1" s="1"/>
  <c r="BU49" i="1" s="1"/>
  <c r="BU57" i="1" s="1"/>
  <c r="BU22" i="1"/>
  <c r="BU13" i="1"/>
  <c r="BU146" i="1"/>
  <c r="BU107" i="1"/>
  <c r="BU132" i="1"/>
  <c r="BU99" i="1"/>
  <c r="BU153" i="1"/>
  <c r="BU91" i="1"/>
  <c r="BU123" i="1"/>
  <c r="BU69" i="1"/>
  <c r="BU115" i="1"/>
  <c r="BU88" i="1"/>
  <c r="BU19" i="1"/>
  <c r="BO107" i="1"/>
  <c r="BO91" i="1"/>
  <c r="BO19" i="1"/>
  <c r="BO13" i="1"/>
  <c r="BO69" i="1"/>
  <c r="BO146" i="1"/>
  <c r="BO123" i="1"/>
  <c r="BO141" i="1"/>
  <c r="BO88" i="1"/>
  <c r="BO153" i="1"/>
  <c r="BO115" i="1"/>
  <c r="BO132" i="1"/>
  <c r="BO79" i="1"/>
  <c r="BO30" i="1"/>
  <c r="BO38" i="1" s="1"/>
  <c r="BO43" i="1" s="1"/>
  <c r="BO46" i="1" s="1"/>
  <c r="BO49" i="1" s="1"/>
  <c r="BO57" i="1" s="1"/>
  <c r="BO99" i="1"/>
  <c r="BO22" i="1"/>
  <c r="CZ18" i="3"/>
  <c r="CZ38" i="3"/>
  <c r="CV65" i="3"/>
  <c r="CY107" i="1"/>
  <c r="CR57" i="3"/>
  <c r="CN28" i="3"/>
  <c r="CL48" i="3"/>
  <c r="CH65" i="3"/>
  <c r="CR79" i="1"/>
  <c r="CF92" i="3"/>
  <c r="CQ107" i="1"/>
  <c r="CQ30" i="1"/>
  <c r="CQ38" i="1" s="1"/>
  <c r="CQ43" i="1" s="1"/>
  <c r="CQ46" i="1" s="1"/>
  <c r="CQ49" i="1" s="1"/>
  <c r="CQ57" i="1" s="1"/>
  <c r="CQ115" i="1"/>
  <c r="CG25" i="2"/>
  <c r="CN91" i="1"/>
  <c r="CN141" i="1"/>
  <c r="BV48" i="3"/>
  <c r="CM88" i="1"/>
  <c r="CM141" i="1"/>
  <c r="BR65" i="3"/>
  <c r="CJ79" i="1"/>
  <c r="BJ18" i="3"/>
  <c r="BJ57" i="3"/>
  <c r="CE107" i="1"/>
  <c r="CE146" i="1"/>
  <c r="CE123" i="1"/>
  <c r="CE132" i="1"/>
  <c r="BO63" i="1"/>
  <c r="CZ28" i="3"/>
  <c r="CX38" i="3"/>
  <c r="CV28" i="3"/>
  <c r="CY88" i="1"/>
  <c r="CY153" i="1"/>
  <c r="CR77" i="3"/>
  <c r="CL92" i="3"/>
  <c r="CR91" i="1"/>
  <c r="CR123" i="1"/>
  <c r="CF65" i="3"/>
  <c r="CQ19" i="1"/>
  <c r="CQ146" i="1"/>
  <c r="CQ153" i="1"/>
  <c r="CN99" i="1"/>
  <c r="CN146" i="1"/>
  <c r="BV92" i="3"/>
  <c r="CJ91" i="1"/>
  <c r="CJ146" i="1"/>
  <c r="BF18" i="3"/>
  <c r="BF92" i="3"/>
  <c r="BF65" i="3"/>
  <c r="BD77" i="3"/>
  <c r="BD18" i="3"/>
  <c r="BD92" i="3"/>
  <c r="BD57" i="3"/>
  <c r="CC13" i="1"/>
  <c r="CC63" i="1"/>
  <c r="CC146" i="1"/>
  <c r="CC107" i="1"/>
  <c r="CC153" i="1"/>
  <c r="CC91" i="1"/>
  <c r="CC19" i="1"/>
  <c r="BU25" i="2"/>
  <c r="BU66" i="2"/>
  <c r="BU70" i="2" s="1"/>
  <c r="BZ69" i="1"/>
  <c r="AY141" i="1"/>
  <c r="AY79" i="1"/>
  <c r="AY132" i="1"/>
  <c r="AY22" i="1"/>
  <c r="AY123" i="1"/>
  <c r="AY91" i="1"/>
  <c r="AY146" i="1"/>
  <c r="AY13" i="1"/>
  <c r="AY88" i="1"/>
  <c r="AY115" i="1"/>
  <c r="AY153" i="1"/>
  <c r="AY63" i="1"/>
  <c r="AY99" i="1"/>
  <c r="AY69" i="1"/>
  <c r="BQ88" i="1"/>
  <c r="BQ153" i="1"/>
  <c r="BQ79" i="1"/>
  <c r="BQ146" i="1"/>
  <c r="BQ22" i="1"/>
  <c r="BQ141" i="1"/>
  <c r="BQ132" i="1"/>
  <c r="BQ19" i="1"/>
  <c r="BQ115" i="1"/>
  <c r="BQ63" i="1"/>
  <c r="BQ69" i="1"/>
  <c r="BQ107" i="1"/>
  <c r="BQ30" i="1"/>
  <c r="BQ38" i="1" s="1"/>
  <c r="BQ43" i="1" s="1"/>
  <c r="BQ46" i="1" s="1"/>
  <c r="BQ49" i="1" s="1"/>
  <c r="BQ57" i="1" s="1"/>
  <c r="BQ13" i="1"/>
  <c r="BQ99" i="1"/>
  <c r="DP65" i="3"/>
  <c r="DJ18" i="3"/>
  <c r="CY22" i="1"/>
  <c r="CY30" i="1"/>
  <c r="CY38" i="1" s="1"/>
  <c r="CY43" i="1" s="1"/>
  <c r="CY46" i="1" s="1"/>
  <c r="CY49" i="1" s="1"/>
  <c r="CY57" i="1" s="1"/>
  <c r="CR115" i="1"/>
  <c r="CM30" i="1"/>
  <c r="CM38" i="1" s="1"/>
  <c r="CM43" i="1" s="1"/>
  <c r="CM46" i="1" s="1"/>
  <c r="CM49" i="1" s="1"/>
  <c r="CM57" i="1" s="1"/>
  <c r="CK63" i="1"/>
  <c r="CJ99" i="1"/>
  <c r="BJ38" i="3"/>
  <c r="CE22" i="1"/>
  <c r="CE153" i="1"/>
  <c r="BD28" i="3"/>
  <c r="CC99" i="1"/>
  <c r="BZ63" i="1"/>
  <c r="BJ48" i="3"/>
  <c r="BH57" i="3"/>
  <c r="BH65" i="3"/>
  <c r="BH77" i="3"/>
  <c r="BD38" i="3"/>
  <c r="CC22" i="1"/>
  <c r="CC69" i="1"/>
  <c r="BZ13" i="1"/>
  <c r="BU63" i="1"/>
  <c r="BD91" i="1"/>
  <c r="BD63" i="1"/>
  <c r="AW13" i="1"/>
  <c r="AW69" i="1"/>
  <c r="BN141" i="1"/>
  <c r="BN22" i="1"/>
  <c r="AT22" i="1"/>
  <c r="AZ77" i="3"/>
  <c r="BY22" i="1"/>
  <c r="BY115" i="1"/>
  <c r="BD99" i="1"/>
  <c r="BC13" i="1"/>
  <c r="BC63" i="1"/>
  <c r="BT88" i="1"/>
  <c r="BT123" i="1"/>
  <c r="AW91" i="1"/>
  <c r="AW132" i="1"/>
  <c r="BN146" i="1"/>
  <c r="BD22" i="1"/>
  <c r="BD115" i="1"/>
  <c r="AW115" i="1"/>
  <c r="AW141" i="1"/>
  <c r="BN132" i="1"/>
  <c r="BN153" i="1"/>
  <c r="BN79" i="1"/>
  <c r="AU13" i="1"/>
  <c r="AW79" i="1"/>
  <c r="AW153" i="1"/>
  <c r="BN115" i="1"/>
  <c r="AZ92" i="3"/>
  <c r="BY88" i="1"/>
  <c r="BQ66" i="2"/>
  <c r="BQ70" i="2" s="1"/>
  <c r="BD107" i="1"/>
  <c r="BD146" i="1"/>
  <c r="BC69" i="1"/>
  <c r="BC123" i="1"/>
  <c r="BT99" i="1"/>
  <c r="BT63" i="1"/>
  <c r="BT141" i="1"/>
  <c r="BR13" i="1"/>
  <c r="BR141" i="1"/>
  <c r="AW99" i="1"/>
  <c r="BN88" i="1"/>
  <c r="BN30" i="1"/>
  <c r="BN38" i="1" s="1"/>
  <c r="BN43" i="1" s="1"/>
  <c r="BN46" i="1" s="1"/>
  <c r="BN49" i="1" s="1"/>
  <c r="BN57" i="1" s="1"/>
  <c r="BN69" i="1"/>
  <c r="BD88" i="1"/>
  <c r="BD153" i="1"/>
  <c r="BY13" i="1"/>
  <c r="BY30" i="1"/>
  <c r="BY38" i="1" s="1"/>
  <c r="BY43" i="1" s="1"/>
  <c r="BY46" i="1" s="1"/>
  <c r="BY49" i="1" s="1"/>
  <c r="BY57" i="1" s="1"/>
  <c r="BG91" i="1"/>
  <c r="BD123" i="1"/>
  <c r="BC22" i="1"/>
  <c r="AW63" i="1"/>
  <c r="BN19" i="1"/>
  <c r="BN91" i="1"/>
  <c r="BN13" i="1"/>
</calcChain>
</file>

<file path=xl/sharedStrings.xml><?xml version="1.0" encoding="utf-8"?>
<sst xmlns="http://schemas.openxmlformats.org/spreadsheetml/2006/main" count="1395" uniqueCount="301">
  <si>
    <t>Hospital Estadual de Trindade Walda Ferreira dos Santos - HETRIN</t>
  </si>
  <si>
    <t xml:space="preserve">PRODUÇÃO ASSISTENCIAL </t>
  </si>
  <si>
    <t>2º TA ao Contrato de Gestão 037/2019 ANO 2022</t>
  </si>
  <si>
    <t>3º T.A ao contrato de Gestão 037/2019</t>
  </si>
  <si>
    <t>PRODUÇÃO ASSISTENCIAL:</t>
  </si>
  <si>
    <t>4º T.A ao Contrato de Gestão 037/2019</t>
  </si>
  <si>
    <t>01. LINHAS DE CONTRATAÇÕES</t>
  </si>
  <si>
    <t>Meta</t>
  </si>
  <si>
    <t>1a10-Jul-22</t>
  </si>
  <si>
    <t>Meta/
Estimativa</t>
  </si>
  <si>
    <t>11a31-Jul-22</t>
  </si>
  <si>
    <t>Meta/Estimativa</t>
  </si>
  <si>
    <t>1 - 24 de Ago-23</t>
  </si>
  <si>
    <t>24 - 31 de Ago-23</t>
  </si>
  <si>
    <t>Meta 01 - 15-Out-2023</t>
  </si>
  <si>
    <t>01 - 15-Out-2023</t>
  </si>
  <si>
    <t>Meta 16 - 31-Out-2023</t>
  </si>
  <si>
    <t>16 - 31-Out-2023</t>
  </si>
  <si>
    <t>Meta Mensal</t>
  </si>
  <si>
    <t>Internação (Saídas Hospitalares)</t>
  </si>
  <si>
    <t>Leito dia</t>
  </si>
  <si>
    <t>Atendimento Ambulatorial</t>
  </si>
  <si>
    <t>Cirurgias Eletivas</t>
  </si>
  <si>
    <t>SADT Externo</t>
  </si>
  <si>
    <t>Atendimento de Urgência e Emergência</t>
  </si>
  <si>
    <t>-</t>
  </si>
  <si>
    <t>Sadt</t>
  </si>
  <si>
    <t>02. SAÍDAS HOSPITALARES POR ESPECIALIDADE</t>
  </si>
  <si>
    <t>Clínica Médica</t>
  </si>
  <si>
    <t>Clínicas</t>
  </si>
  <si>
    <t>Clínica Cirúrgica</t>
  </si>
  <si>
    <t>Cirúrgicas</t>
  </si>
  <si>
    <t>Clínica Obstétrica</t>
  </si>
  <si>
    <t>Total</t>
  </si>
  <si>
    <t>03. LEITO DIA</t>
  </si>
  <si>
    <t>03. CIRURGIAS PROGRAMADAS</t>
  </si>
  <si>
    <t>04. CIRURGIA ELETIVA ALTO GIRO</t>
  </si>
  <si>
    <t xml:space="preserve">Cirurgia Geral </t>
  </si>
  <si>
    <t xml:space="preserve">Ginecologia </t>
  </si>
  <si>
    <t>Urologia</t>
  </si>
  <si>
    <t>Vascular</t>
  </si>
  <si>
    <t>Bucomaxilo</t>
  </si>
  <si>
    <t>05. CIRURGIA ELETIVA MEDIA/ALTA COMPLEXIDADE</t>
  </si>
  <si>
    <t>06. PERCENTUAL DE CIRURGIAS ORTOPÉDICAS REALIZADAS</t>
  </si>
  <si>
    <t>Número de Cirurgias Ortopédicas Realizadas</t>
  </si>
  <si>
    <t>Total de Cirurgias Realizadas</t>
  </si>
  <si>
    <t>Percentual</t>
  </si>
  <si>
    <t>07. TEMPO MÉDIO DE ESPERA POR CIRÚRGIA ORTOPÉDICA COM
OPME DE ALTA COMPLEXIDADE</t>
  </si>
  <si>
    <t xml:space="preserve">Tempo Médio de Espera </t>
  </si>
  <si>
    <t>N/A</t>
  </si>
  <si>
    <t>48hs</t>
  </si>
  <si>
    <t>08. NÚMERO DE CIRURGIA DE SEGUNDO TEMPO REALIZADA</t>
  </si>
  <si>
    <t>Cirurgia de Segundo Tempo Realizada</t>
  </si>
  <si>
    <t>09. CIRURGIA ELETIVA</t>
  </si>
  <si>
    <t>10. CIRURGIA DE URGÊNCIA</t>
  </si>
  <si>
    <t>Ortopedia</t>
  </si>
  <si>
    <t>04. ATENDIMENTO AMBULATORIAL</t>
  </si>
  <si>
    <t>11. ATENDIMENTO AMBULATORIAL</t>
  </si>
  <si>
    <t>Consulta Médica</t>
  </si>
  <si>
    <t>Consulta Multiprofissional</t>
  </si>
  <si>
    <t xml:space="preserve">Pequenos Procedimentos Cirúrgicos Ambulatoriais </t>
  </si>
  <si>
    <t>05. ATENDIMENTO AMBULATORIAL CONSULTA MÉDICA</t>
  </si>
  <si>
    <t>12. ATENDIMENTO AMBULATORIAL CONSULTA MÉDICA</t>
  </si>
  <si>
    <r>
      <rPr>
        <sz val="10"/>
        <color indexed="8"/>
        <rFont val="Arial"/>
        <family val="2"/>
      </rPr>
      <t>Ginecologia</t>
    </r>
    <r>
      <rPr>
        <sz val="10"/>
        <color indexed="8"/>
        <rFont val="Arial"/>
        <family val="2"/>
        <charset val="1"/>
      </rPr>
      <t>/Obstetrícia</t>
    </r>
  </si>
  <si>
    <t>Ginecologia</t>
  </si>
  <si>
    <t xml:space="preserve">Cardiologia (pré-operatório / risco cirúrgico) </t>
  </si>
  <si>
    <t xml:space="preserve">Cardiologia (risco cirúrgico) </t>
  </si>
  <si>
    <t>Pediatria</t>
  </si>
  <si>
    <t>Angiologia/ Vascular</t>
  </si>
  <si>
    <t>Angiologia/Vascular</t>
  </si>
  <si>
    <t>Ortopedia (egresso)</t>
  </si>
  <si>
    <t>06. ATENDIMENTO AMBULATORIAL CONSULTA NÃO MÉDICA</t>
  </si>
  <si>
    <t>13. ATENDIMENTO AMBULATORIAL MULTIPROFISSIONAL</t>
  </si>
  <si>
    <t>Enfermagem</t>
  </si>
  <si>
    <t>Psicologia</t>
  </si>
  <si>
    <t>Bucomaxilo Facial (egresso)</t>
  </si>
  <si>
    <t>Farmácia VVS</t>
  </si>
  <si>
    <t>Não houve atendimento VVS</t>
  </si>
  <si>
    <t>NÃO TEVE CASOS DE VVS</t>
  </si>
  <si>
    <t>NÃO TEVE CASOS DE  VVS NA UNIDADE</t>
  </si>
  <si>
    <t>NÃO TEVE VVS</t>
  </si>
  <si>
    <t>NAO TEVE VVS</t>
  </si>
  <si>
    <t>Não teve VVS</t>
  </si>
  <si>
    <t>nao teve VVS</t>
  </si>
  <si>
    <t>não teve VVS</t>
  </si>
  <si>
    <t>Não teve atendimento ambulatorial VVS</t>
  </si>
  <si>
    <t xml:space="preserve">Não teve atendimento VVS </t>
  </si>
  <si>
    <t>NÃO TEVE ATENDIMENTO VVS</t>
  </si>
  <si>
    <t>Serviço Social VVS</t>
  </si>
  <si>
    <t>Psicologia VVS</t>
  </si>
  <si>
    <t>07. ATENDIMENTO AMBULATORIAL DE PROCED. AMBULATORIAIS</t>
  </si>
  <si>
    <t>14. ATENDIMENTO AMBULATORIAL PROCED. AMBULATORIAIS</t>
  </si>
  <si>
    <t>Procedimentos Ambulatoriais</t>
  </si>
  <si>
    <t>10. SADT Externo Ofertado</t>
  </si>
  <si>
    <t>15. SADT EXTERNO OFERTADO</t>
  </si>
  <si>
    <t>Doppler (MMII, MMSS e carótida)</t>
  </si>
  <si>
    <t>Eletrocardiograma</t>
  </si>
  <si>
    <t>Raio x</t>
  </si>
  <si>
    <t>Tomografia Computadorizada</t>
  </si>
  <si>
    <t xml:space="preserve">Ultrassom </t>
  </si>
  <si>
    <t>16. SADT EXTERNO AGENDADO</t>
  </si>
  <si>
    <t>08. SADT Externo Realizado</t>
  </si>
  <si>
    <t>17. SADT EXTERNO REALIZADO</t>
  </si>
  <si>
    <t>Raio X</t>
  </si>
  <si>
    <t>18. SADT EXTERNO ABSENTEÍSMO</t>
  </si>
  <si>
    <t>11. SADT Interno</t>
  </si>
  <si>
    <t>19. SADT INTERNO</t>
  </si>
  <si>
    <t>Laboratório de Análises Clínicas</t>
  </si>
  <si>
    <t xml:space="preserve">Laboratório de Análises Clínicas </t>
  </si>
  <si>
    <t>09. Acolhimento, Avaliação e Classificação de Risco</t>
  </si>
  <si>
    <t>20.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</si>
  <si>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</si>
  <si>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</si>
  <si>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</si>
  <si>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</si>
  <si>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</si>
  <si>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</si>
  <si>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Pouco Urgente</t>
  </si>
  <si>
    <t>Verde</t>
  </si>
  <si>
    <t>Não Urgente</t>
  </si>
  <si>
    <t>Azul</t>
  </si>
  <si>
    <t>Situação Incompatível</t>
  </si>
  <si>
    <t>--</t>
  </si>
  <si>
    <t>12. Atendimento por demanda</t>
  </si>
  <si>
    <t>Estimativa</t>
  </si>
  <si>
    <t>21. ATENDIMENTO POR DEMANDA</t>
  </si>
  <si>
    <t xml:space="preserve">Espontânea </t>
  </si>
  <si>
    <t>Regulada</t>
  </si>
  <si>
    <t>13. Especialidades Médicas para porta de entrada</t>
  </si>
  <si>
    <t>22. ESPECIALIDADES MÉDICAS PARA PORTA DE ENTRADA</t>
  </si>
  <si>
    <t>Cirurgia Geral</t>
  </si>
  <si>
    <t>Clínico Geral</t>
  </si>
  <si>
    <t>Ortopedia e Traumatologia</t>
  </si>
  <si>
    <t>Cirurgia Bucomaxilo Facial</t>
  </si>
  <si>
    <t>14. Saídas da UTI</t>
  </si>
  <si>
    <t>23. SAÍDAS DA UTI</t>
  </si>
  <si>
    <t>Óbito</t>
  </si>
  <si>
    <t>Alta</t>
  </si>
  <si>
    <t>Transferência Externa</t>
  </si>
  <si>
    <t>Transferência Interna</t>
  </si>
  <si>
    <t>A</t>
  </si>
  <si>
    <t>Indicadores</t>
  </si>
  <si>
    <t>01-15-Out-23</t>
  </si>
  <si>
    <t>DESEMPENHO HOSPITALAR:</t>
  </si>
  <si>
    <t>16-31-Out-23</t>
  </si>
  <si>
    <t>1. Taxa de Ocupação Hospitalar</t>
  </si>
  <si>
    <t>≥ 85%</t>
  </si>
  <si>
    <t>01. Taxa de Ocupação Hospitalar</t>
  </si>
  <si>
    <t>Total de Pacientes-dia</t>
  </si>
  <si>
    <t>Total de leitos operacionais-dia do período</t>
  </si>
  <si>
    <t>2. Taxa Média de Permanência Hospitalar (dias)</t>
  </si>
  <si>
    <t>≤ 5 (Dias)</t>
  </si>
  <si>
    <t>02. Taxa Média de Permanência Hospitalar (dias)</t>
  </si>
  <si>
    <t>Total de saídas no período</t>
  </si>
  <si>
    <t>3. Média de tempo de disponibilização de leito após alta (horas)</t>
  </si>
  <si>
    <t>≤ 24 (Horas)</t>
  </si>
  <si>
    <t>01:37h</t>
  </si>
  <si>
    <t>≤ 2 (Horas)</t>
  </si>
  <si>
    <t>01:57h</t>
  </si>
  <si>
    <t>01:18h</t>
  </si>
  <si>
    <t>01:32h</t>
  </si>
  <si>
    <t>01:54h</t>
  </si>
  <si>
    <t>3. Índice de Intervalo de Substituição (horas)</t>
  </si>
  <si>
    <t>03. Índice de Intervalo de Substituição (horas)</t>
  </si>
  <si>
    <t>Taxa de Ocupação Hospitalar</t>
  </si>
  <si>
    <t>Média de Permanência Hospitalar</t>
  </si>
  <si>
    <t>4. Taxa de Readmissão Hospitalar (em até 29 dias)</t>
  </si>
  <si>
    <t>≤ 20%</t>
  </si>
  <si>
    <t>&lt; 20%</t>
  </si>
  <si>
    <t>04. Taxa de Readmissão Hospitalar pelo mesmo CID (em até 29 dias)</t>
  </si>
  <si>
    <t>&lt; 8%</t>
  </si>
  <si>
    <t>Nº de pacientes readmitidos entre 0 e 29 dias da última alta hospitalar</t>
  </si>
  <si>
    <t>Nº de pacientes readmitidos entre 0 e 29 dias da última alta hospitalar pelo mesmo CID</t>
  </si>
  <si>
    <t>Nº total de internações hospitalares</t>
  </si>
  <si>
    <t>5. Taxa de Readmissão em UTI em até 48 horas (readmissão precoce em UTI)</t>
  </si>
  <si>
    <t>≤ 5%</t>
  </si>
  <si>
    <t>&lt; 5%</t>
  </si>
  <si>
    <t>05. Taxa de Readmissão em UTI em até 48 horas (readmissão precoce em UTI)</t>
  </si>
  <si>
    <t>Nº de pacientes readmitidos entre 0 e 48 Horas da última alta da UTI</t>
  </si>
  <si>
    <t>Nº de saídas da UTI (Por Alta)</t>
  </si>
  <si>
    <t>6. Percentual de Ocorrência de Glosas no SIH - DATASUS</t>
  </si>
  <si>
    <t>&lt; 1%</t>
  </si>
  <si>
    <t>≤ 1%</t>
  </si>
  <si>
    <t>06. Percentual de Ocorrência de Glosas no SIH - DATASUS</t>
  </si>
  <si>
    <t>≤ 7%</t>
  </si>
  <si>
    <t>Total de procedimentos rejeitados no SIH</t>
  </si>
  <si>
    <t>Total de procedimentos apresentados no SIH</t>
  </si>
  <si>
    <t>7. Percentual de suspensão de cirurgia programada por condições operacionais 
(causas relacionadas ao paciente)</t>
  </si>
  <si>
    <t>Nº de cirurgias programadas suspensas (causas relacionadas ao paciente)</t>
  </si>
  <si>
    <t>Nº de cirurgias programadas (mapa cirúrgico)</t>
  </si>
  <si>
    <t xml:space="preserve">07. Percentual de suspensão de cirurgia eletiva por condições operacionais </t>
  </si>
  <si>
    <t>Nº de cirurgias eletivas suspensas (causas relacionadas a organização)</t>
  </si>
  <si>
    <t>Nº de cirurgias eletivas (mapa cirúrgico)</t>
  </si>
  <si>
    <t>08. Percentual de cirurgias eletivas realizadas com o TMAT (Expirado 1º ano)</t>
  </si>
  <si>
    <t>&lt; 50%</t>
  </si>
  <si>
    <t>NA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</si>
  <si>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</si>
  <si>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</si>
  <si>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</si>
  <si>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 25%</t>
  </si>
  <si>
    <t>Nº de cirurgias eletivas realizadas com TMAT expirado 2º ano</t>
  </si>
  <si>
    <t>8. Percentual de Suspensão de Cirurgias Programadas por condições operacionais (causas relacionadas à organização da Unidade)</t>
  </si>
  <si>
    <t>Nº de cirurgias programadas suspensas (causas relacionadas à organização da Unidade)</t>
  </si>
  <si>
    <t>9. Percentual de investigação da gravidade de reações adversas a medicamentos (Farmacovigilância)</t>
  </si>
  <si>
    <t>≥ 95%</t>
  </si>
  <si>
    <t>Nº de pacientes com RAM avaliada quanto à gravidade</t>
  </si>
  <si>
    <t>Nº total de pacientes com RAM</t>
  </si>
  <si>
    <t>10. Razão do quantitativo de consultas ofertadas</t>
  </si>
  <si>
    <t>Número de consultas ofertadas</t>
  </si>
  <si>
    <t>Número de consultas propostas nas metas da unidade</t>
  </si>
  <si>
    <t>11. Percentual de Exames de Imagem com resultado disponibilizado em até 10 dias</t>
  </si>
  <si>
    <t>≥ 70%</t>
  </si>
  <si>
    <t>Exames de Imagem com resultado disponibilizado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</si>
  <si>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</si>
  <si>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</si>
  <si>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</si>
  <si>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</si>
  <si>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</si>
  <si>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</si>
  <si>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- 48 horas</t>
  </si>
  <si>
    <t>14. 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</si>
  <si>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</si>
  <si>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</si>
  <si>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</si>
  <si>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12. Percentual de manifestações queixosas recebidas no sistema de ouvidoria do SUS</t>
  </si>
  <si>
    <t>Número de manifestações queixosas recebidas no sistema de ouvidoria do SUS</t>
  </si>
  <si>
    <t>Total de atendimentos realizados</t>
  </si>
  <si>
    <t>8. Índice de APGAR de recém-nascidos vivos</t>
  </si>
  <si>
    <t>&gt; 7</t>
  </si>
  <si>
    <t>Apgar do 1º minuto</t>
  </si>
  <si>
    <t>Apgar do 5º minuto</t>
  </si>
  <si>
    <t>Serviços</t>
  </si>
  <si>
    <t>Resolução das Queixas</t>
  </si>
  <si>
    <t xml:space="preserve">Indice de Satisfação Usuário </t>
  </si>
  <si>
    <t>Indicadores de Desempenho - Resumo</t>
  </si>
  <si>
    <t>META</t>
  </si>
  <si>
    <t>4. Taxa de Readmissão Hospitalar ( em até 29 dias)</t>
  </si>
  <si>
    <t>12. Percentual de casos de doenças/agravos/eventos de notificação compulsória imediata (DAEI) digitadas opertunamente - até 7 dias</t>
  </si>
  <si>
    <t>EFETIVIDADE HOSPITALAR:</t>
  </si>
  <si>
    <t>01. TAXA DE OCUPAÇÃO (%) POR CLÍNICA</t>
  </si>
  <si>
    <t>Unidade de Internação</t>
  </si>
  <si>
    <t>Enfermaria Covid</t>
  </si>
  <si>
    <t>UTI Covid</t>
  </si>
  <si>
    <t>UTI Geral</t>
  </si>
  <si>
    <t>Geral</t>
  </si>
  <si>
    <t>02. TEMPO MÉDIO DE PERMANÊNCIA (DIAS) POR CLÍNICA</t>
  </si>
  <si>
    <t>03. ÍNDICE DE INTERVALO DE SUBSTITUIÇÃO  POR CLÍNICA [HORAS]</t>
  </si>
  <si>
    <t>04.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</si>
  <si>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</si>
  <si>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</si>
  <si>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</si>
  <si>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</si>
  <si>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Permânencia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</si>
  <si>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</si>
  <si>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</si>
  <si>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</si>
  <si>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05.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</si>
  <si>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</si>
  <si>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</si>
  <si>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</si>
  <si>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</si>
  <si>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</si>
  <si>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</si>
  <si>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06.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</si>
  <si>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</si>
  <si>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</si>
  <si>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</si>
  <si>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</si>
  <si>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</si>
  <si>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07.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</si>
  <si>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</si>
  <si>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</si>
  <si>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</si>
  <si>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Absenteismo (%) Consultas Médicas</t>
  </si>
  <si>
    <t>Nº de Consultas Médicas (agendadas)</t>
  </si>
  <si>
    <t>Taxa de Absenteismo (%) Consultas Não  Médicas</t>
  </si>
  <si>
    <t xml:space="preserve">Nº de Consultas Não Médicas (agendadas) </t>
  </si>
  <si>
    <t>Nº de Consultas Médicas (realizadas sem interconsultas)</t>
  </si>
  <si>
    <t>Nº de Consultas Não Médicas (realizadas)</t>
  </si>
  <si>
    <t>08. Taxa de Absenteísmo (%)</t>
  </si>
  <si>
    <t>Profissão</t>
  </si>
  <si>
    <t xml:space="preserve">Estatutário </t>
  </si>
  <si>
    <t>Celetista</t>
  </si>
  <si>
    <t>Assis./Aux. Farmácia</t>
  </si>
  <si>
    <t>N/A%</t>
  </si>
  <si>
    <t>n/a</t>
  </si>
  <si>
    <t>Assistentes Sociais</t>
  </si>
  <si>
    <t>Enfermeiros</t>
  </si>
  <si>
    <t>Farmacêuticos</t>
  </si>
  <si>
    <t>Fisioterapeutas</t>
  </si>
  <si>
    <t>Fonoaudiólogos</t>
  </si>
  <si>
    <t>Psicólogos</t>
  </si>
  <si>
    <t>Técnicos de Enfermagem</t>
  </si>
  <si>
    <t>Terapeutas Ocupacionais</t>
  </si>
  <si>
    <t>Outros</t>
  </si>
  <si>
    <t>Geral*</t>
  </si>
  <si>
    <t>Obs: a taxa de absenteísmo GERAL corresponde a todos os profissionais da unidade</t>
  </si>
  <si>
    <t>09. Saídas da UTI</t>
  </si>
  <si>
    <t>Obito</t>
  </si>
  <si>
    <t>Transferencia Externa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</si>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</sst>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6]mmm\-yy;@"/>
    <numFmt numFmtId="165" formatCode="[$-416]mmmm\-yy;@"/>
    <numFmt numFmtId="166" formatCode="#,##0_ ;\-#,##0\ "/>
    <numFmt numFmtId="167" formatCode="0.0%"/>
    <numFmt numFmtId="168" formatCode="#,##0.0"/>
    <numFmt numFmtId="169" formatCode="[$-F400]h:mm:ss\ AM/PM"/>
    <numFmt numFmtId="170" formatCode="h:mm;@"/>
    <numFmt numFmtId="171" formatCode="&quot;R$&quot;\ #,##0.00"/>
    <numFmt numFmtId="172" formatCode="[$-416]mmm/yy"/>
  </numFmts>
  <fonts count="2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0"/>
      <color indexed="8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name val="Arial"/>
      <family val="2"/>
      <charset val="1"/>
    </font>
    <font>
      <b/>
      <sz val="10"/>
      <color indexed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50"/>
      <color theme="0"/>
      <name val="Arial"/>
      <family val="2"/>
      <charset val="1"/>
    </font>
    <font>
      <sz val="50"/>
      <color rgb="FF000000"/>
      <name val="Arial"/>
      <family val="2"/>
      <charset val="1"/>
    </font>
    <font>
      <sz val="50"/>
      <color rgb="FF000000"/>
      <name val="Calibri"/>
      <family val="2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1"/>
      <color rgb="FF000000"/>
      <name val="Calibri"/>
      <family val="2"/>
    </font>
    <font>
      <sz val="50"/>
      <color rgb="FF00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i/>
      <sz val="10"/>
      <color theme="0"/>
      <name val="Arial"/>
      <family val="2"/>
    </font>
    <font>
      <b/>
      <sz val="11"/>
      <color rgb="FF000000"/>
      <name val="Arial"/>
      <family val="2"/>
      <charset val="1"/>
    </font>
    <font>
      <sz val="50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E2F0D9"/>
      </patternFill>
    </fill>
    <fill>
      <patternFill patternType="solid">
        <fgColor theme="8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rgb="FFCCFFFF"/>
      </patternFill>
    </fill>
    <fill>
      <patternFill patternType="solid">
        <fgColor theme="4" tint="0.79998168889431442"/>
        <bgColor rgb="FFE2F0D9"/>
      </patternFill>
    </fill>
    <fill>
      <patternFill patternType="solid">
        <fgColor theme="8" tint="0.79998168889431442"/>
        <bgColor rgb="FF99CCFF"/>
      </patternFill>
    </fill>
    <fill>
      <patternFill patternType="solid">
        <fgColor theme="9" tint="0.79998168889431442"/>
        <bgColor rgb="FFCC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2F0D9"/>
      </patternFill>
    </fill>
    <fill>
      <patternFill patternType="solid">
        <fgColor theme="9" tint="0.79998168889431442"/>
        <bgColor rgb="FFCCFFCC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CCCCFF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E7E6E6"/>
        <bgColor indexed="64"/>
      </patternFill>
    </fill>
    <fill>
      <patternFill patternType="solid">
        <fgColor theme="8" tint="0.79998168889431442"/>
        <bgColor rgb="FFE7E6E6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9" fillId="0" borderId="0"/>
    <xf numFmtId="0" fontId="9" fillId="0" borderId="0"/>
    <xf numFmtId="9" fontId="10" fillId="0" borderId="0" applyBorder="0" applyProtection="0"/>
    <xf numFmtId="9" fontId="8" fillId="0" borderId="0" applyFont="0" applyFill="0" applyBorder="0" applyAlignment="0" applyProtection="0"/>
  </cellStyleXfs>
  <cellXfs count="547">
    <xf numFmtId="0" fontId="0" fillId="0" borderId="0" xfId="0"/>
    <xf numFmtId="0" fontId="11" fillId="2" borderId="0" xfId="2" applyFont="1" applyFill="1" applyAlignment="1">
      <alignment horizontal="left" vertical="center" wrapText="1"/>
    </xf>
    <xf numFmtId="3" fontId="12" fillId="0" borderId="0" xfId="2" applyNumberFormat="1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9" fillId="0" borderId="0" xfId="2" applyAlignment="1">
      <alignment horizontal="center" vertical="center"/>
    </xf>
    <xf numFmtId="0" fontId="14" fillId="3" borderId="1" xfId="2" applyFont="1" applyFill="1" applyBorder="1" applyAlignment="1">
      <alignment horizontal="left" vertical="center"/>
    </xf>
    <xf numFmtId="164" fontId="14" fillId="3" borderId="1" xfId="2" applyNumberFormat="1" applyFont="1" applyFill="1" applyBorder="1" applyAlignment="1">
      <alignment horizontal="left" vertical="center" wrapText="1"/>
    </xf>
    <xf numFmtId="164" fontId="14" fillId="3" borderId="1" xfId="2" applyNumberFormat="1" applyFont="1" applyFill="1" applyBorder="1" applyAlignment="1">
      <alignment horizontal="center" vertical="center" wrapText="1"/>
    </xf>
    <xf numFmtId="164" fontId="14" fillId="3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 wrapText="1"/>
    </xf>
    <xf numFmtId="164" fontId="14" fillId="3" borderId="2" xfId="2" quotePrefix="1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" xfId="2" quotePrefix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wrapText="1" indent="1"/>
    </xf>
    <xf numFmtId="3" fontId="17" fillId="2" borderId="1" xfId="2" applyNumberFormat="1" applyFont="1" applyFill="1" applyBorder="1" applyAlignment="1">
      <alignment horizontal="center" vertical="center" wrapText="1"/>
    </xf>
    <xf numFmtId="3" fontId="17" fillId="2" borderId="1" xfId="2" applyNumberFormat="1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center" vertical="center"/>
    </xf>
    <xf numFmtId="3" fontId="17" fillId="2" borderId="1" xfId="2" applyNumberFormat="1" applyFont="1" applyFill="1" applyBorder="1" applyAlignment="1">
      <alignment horizontal="left" vertical="center" indent="1"/>
    </xf>
    <xf numFmtId="3" fontId="9" fillId="0" borderId="0" xfId="2" applyNumberFormat="1" applyAlignment="1">
      <alignment horizontal="center" vertical="center"/>
    </xf>
    <xf numFmtId="3" fontId="17" fillId="0" borderId="1" xfId="2" applyNumberFormat="1" applyFont="1" applyBorder="1" applyAlignment="1">
      <alignment horizontal="left" vertical="center" wrapText="1" indent="1"/>
    </xf>
    <xf numFmtId="3" fontId="18" fillId="4" borderId="1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center" vertical="center"/>
    </xf>
    <xf numFmtId="3" fontId="18" fillId="4" borderId="1" xfId="0" applyNumberFormat="1" applyFont="1" applyFill="1" applyBorder="1" applyAlignment="1">
      <alignment horizontal="left" vertical="center" indent="1"/>
    </xf>
    <xf numFmtId="3" fontId="18" fillId="0" borderId="1" xfId="0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 indent="1"/>
    </xf>
    <xf numFmtId="0" fontId="19" fillId="2" borderId="3" xfId="2" applyFont="1" applyFill="1" applyBorder="1" applyAlignment="1">
      <alignment horizontal="left" vertical="center" wrapText="1"/>
    </xf>
    <xf numFmtId="3" fontId="17" fillId="0" borderId="3" xfId="2" applyNumberFormat="1" applyFont="1" applyBorder="1" applyAlignment="1">
      <alignment horizontal="center" vertical="center"/>
    </xf>
    <xf numFmtId="3" fontId="18" fillId="0" borderId="3" xfId="2" applyNumberFormat="1" applyFont="1" applyBorder="1" applyAlignment="1">
      <alignment horizontal="center" vertical="center"/>
    </xf>
    <xf numFmtId="3" fontId="17" fillId="0" borderId="3" xfId="2" applyNumberFormat="1" applyFont="1" applyBorder="1" applyAlignment="1">
      <alignment horizontal="left" vertical="center"/>
    </xf>
    <xf numFmtId="164" fontId="14" fillId="5" borderId="1" xfId="2" applyNumberFormat="1" applyFont="1" applyFill="1" applyBorder="1" applyAlignment="1">
      <alignment horizontal="left" vertical="center" wrapText="1"/>
    </xf>
    <xf numFmtId="164" fontId="14" fillId="5" borderId="1" xfId="2" applyNumberFormat="1" applyFont="1" applyFill="1" applyBorder="1" applyAlignment="1">
      <alignment horizontal="center" vertical="center" wrapText="1"/>
    </xf>
    <xf numFmtId="164" fontId="14" fillId="5" borderId="1" xfId="2" applyNumberFormat="1" applyFont="1" applyFill="1" applyBorder="1" applyAlignment="1">
      <alignment horizontal="center" vertical="center"/>
    </xf>
    <xf numFmtId="164" fontId="15" fillId="5" borderId="1" xfId="2" applyNumberFormat="1" applyFont="1" applyFill="1" applyBorder="1" applyAlignment="1">
      <alignment horizontal="center" vertical="center"/>
    </xf>
    <xf numFmtId="164" fontId="14" fillId="6" borderId="2" xfId="2" quotePrefix="1" applyNumberFormat="1" applyFont="1" applyFill="1" applyBorder="1" applyAlignment="1">
      <alignment horizontal="center" vertical="center" wrapText="1"/>
    </xf>
    <xf numFmtId="164" fontId="14" fillId="7" borderId="1" xfId="2" applyNumberFormat="1" applyFont="1" applyFill="1" applyBorder="1" applyAlignment="1">
      <alignment horizontal="left" vertical="center"/>
    </xf>
    <xf numFmtId="164" fontId="14" fillId="7" borderId="1" xfId="2" applyNumberFormat="1" applyFont="1" applyFill="1" applyBorder="1" applyAlignment="1">
      <alignment horizontal="center" vertical="center"/>
    </xf>
    <xf numFmtId="3" fontId="20" fillId="2" borderId="2" xfId="2" applyNumberFormat="1" applyFont="1" applyFill="1" applyBorder="1" applyAlignment="1">
      <alignment horizontal="left" vertical="center" wrapText="1" indent="1"/>
    </xf>
    <xf numFmtId="3" fontId="20" fillId="2" borderId="3" xfId="2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 wrapText="1"/>
    </xf>
    <xf numFmtId="3" fontId="20" fillId="4" borderId="3" xfId="0" applyNumberFormat="1" applyFont="1" applyFill="1" applyBorder="1" applyAlignment="1">
      <alignment horizontal="center" vertical="center"/>
    </xf>
    <xf numFmtId="3" fontId="20" fillId="4" borderId="4" xfId="0" applyNumberFormat="1" applyFont="1" applyFill="1" applyBorder="1" applyAlignment="1">
      <alignment horizontal="center" vertical="center"/>
    </xf>
    <xf numFmtId="3" fontId="14" fillId="2" borderId="1" xfId="2" applyNumberFormat="1" applyFont="1" applyFill="1" applyBorder="1" applyAlignment="1">
      <alignment horizontal="left" vertical="center" wrapText="1"/>
    </xf>
    <xf numFmtId="3" fontId="14" fillId="2" borderId="1" xfId="2" applyNumberFormat="1" applyFont="1" applyFill="1" applyBorder="1" applyAlignment="1">
      <alignment horizontal="center" vertical="center"/>
    </xf>
    <xf numFmtId="3" fontId="15" fillId="2" borderId="1" xfId="2" applyNumberFormat="1" applyFont="1" applyFill="1" applyBorder="1" applyAlignment="1">
      <alignment horizontal="center" vertical="center"/>
    </xf>
    <xf numFmtId="3" fontId="14" fillId="8" borderId="1" xfId="2" applyNumberFormat="1" applyFont="1" applyFill="1" applyBorder="1" applyAlignment="1">
      <alignment horizontal="left" vertical="center"/>
    </xf>
    <xf numFmtId="3" fontId="14" fillId="8" borderId="1" xfId="2" applyNumberFormat="1" applyFont="1" applyFill="1" applyBorder="1" applyAlignment="1">
      <alignment horizontal="center" vertical="center"/>
    </xf>
    <xf numFmtId="3" fontId="16" fillId="0" borderId="0" xfId="2" applyNumberFormat="1" applyFont="1" applyAlignment="1">
      <alignment horizontal="center" vertical="center"/>
    </xf>
    <xf numFmtId="0" fontId="17" fillId="2" borderId="3" xfId="2" applyFont="1" applyFill="1" applyBorder="1" applyAlignment="1">
      <alignment horizontal="left" vertical="center"/>
    </xf>
    <xf numFmtId="0" fontId="17" fillId="2" borderId="3" xfId="2" applyFont="1" applyFill="1" applyBorder="1" applyAlignment="1">
      <alignment horizontal="center" vertical="center"/>
    </xf>
    <xf numFmtId="164" fontId="21" fillId="0" borderId="0" xfId="2" applyNumberFormat="1" applyFont="1" applyAlignment="1">
      <alignment horizontal="center" vertical="center"/>
    </xf>
    <xf numFmtId="0" fontId="17" fillId="0" borderId="3" xfId="2" applyFont="1" applyBorder="1" applyAlignment="1">
      <alignment horizontal="left" vertical="center"/>
    </xf>
    <xf numFmtId="0" fontId="17" fillId="0" borderId="3" xfId="2" applyFont="1" applyBorder="1" applyAlignment="1">
      <alignment horizontal="center" vertical="center"/>
    </xf>
    <xf numFmtId="164" fontId="14" fillId="3" borderId="1" xfId="2" applyNumberFormat="1" applyFont="1" applyFill="1" applyBorder="1" applyAlignment="1">
      <alignment horizontal="left" vertical="center"/>
    </xf>
    <xf numFmtId="3" fontId="18" fillId="4" borderId="5" xfId="0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2" borderId="1" xfId="2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/>
    </xf>
    <xf numFmtId="3" fontId="14" fillId="0" borderId="1" xfId="2" applyNumberFormat="1" applyFont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/>
    </xf>
    <xf numFmtId="3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/>
    </xf>
    <xf numFmtId="164" fontId="14" fillId="3" borderId="3" xfId="2" applyNumberFormat="1" applyFont="1" applyFill="1" applyBorder="1" applyAlignment="1">
      <alignment horizontal="center" vertical="center"/>
    </xf>
    <xf numFmtId="164" fontId="14" fillId="3" borderId="4" xfId="2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left" vertical="center" inden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10" fontId="0" fillId="0" borderId="0" xfId="0" applyNumberFormat="1"/>
    <xf numFmtId="10" fontId="15" fillId="3" borderId="2" xfId="0" applyNumberFormat="1" applyFont="1" applyFill="1" applyBorder="1" applyAlignment="1">
      <alignment horizontal="left" vertical="center"/>
    </xf>
    <xf numFmtId="10" fontId="15" fillId="3" borderId="3" xfId="0" applyNumberFormat="1" applyFont="1" applyFill="1" applyBorder="1" applyAlignment="1">
      <alignment horizontal="center" vertical="center"/>
    </xf>
    <xf numFmtId="10" fontId="15" fillId="3" borderId="4" xfId="0" applyNumberFormat="1" applyFont="1" applyFill="1" applyBorder="1" applyAlignment="1">
      <alignment horizontal="center" vertical="center"/>
    </xf>
    <xf numFmtId="10" fontId="15" fillId="3" borderId="2" xfId="0" applyNumberFormat="1" applyFont="1" applyFill="1" applyBorder="1" applyAlignment="1">
      <alignment horizontal="center" vertical="center"/>
    </xf>
    <xf numFmtId="10" fontId="15" fillId="3" borderId="1" xfId="0" applyNumberFormat="1" applyFont="1" applyFill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3" fontId="18" fillId="4" borderId="2" xfId="0" applyNumberFormat="1" applyFont="1" applyFill="1" applyBorder="1" applyAlignment="1">
      <alignment horizontal="left" vertical="center" wrapText="1" indent="1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3" fontId="15" fillId="3" borderId="2" xfId="0" applyNumberFormat="1" applyFont="1" applyFill="1" applyBorder="1" applyAlignment="1">
      <alignment horizontal="left" vertical="center"/>
    </xf>
    <xf numFmtId="3" fontId="15" fillId="3" borderId="3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3" fontId="15" fillId="3" borderId="2" xfId="0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left" vertical="center"/>
    </xf>
    <xf numFmtId="0" fontId="17" fillId="0" borderId="0" xfId="2" applyFont="1" applyAlignment="1">
      <alignment horizontal="center" vertical="center"/>
    </xf>
    <xf numFmtId="0" fontId="17" fillId="0" borderId="7" xfId="2" applyFont="1" applyBorder="1" applyAlignment="1">
      <alignment horizontal="left" vertical="center"/>
    </xf>
    <xf numFmtId="0" fontId="17" fillId="0" borderId="7" xfId="2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/>
    </xf>
    <xf numFmtId="3" fontId="18" fillId="0" borderId="1" xfId="2" applyNumberFormat="1" applyFont="1" applyBorder="1" applyAlignment="1">
      <alignment horizontal="left" vertical="center" wrapText="1" indent="1"/>
    </xf>
    <xf numFmtId="3" fontId="15" fillId="4" borderId="1" xfId="0" applyNumberFormat="1" applyFont="1" applyFill="1" applyBorder="1" applyAlignment="1">
      <alignment horizontal="center" vertical="center"/>
    </xf>
    <xf numFmtId="3" fontId="15" fillId="9" borderId="1" xfId="0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center" vertical="center"/>
    </xf>
    <xf numFmtId="0" fontId="17" fillId="0" borderId="3" xfId="2" applyFont="1" applyBorder="1" applyAlignment="1">
      <alignment horizontal="left" vertical="center" wrapText="1"/>
    </xf>
    <xf numFmtId="0" fontId="17" fillId="0" borderId="3" xfId="2" applyFont="1" applyBorder="1" applyAlignment="1">
      <alignment horizontal="center" vertical="center" wrapText="1"/>
    </xf>
    <xf numFmtId="0" fontId="18" fillId="0" borderId="3" xfId="2" applyFont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" xfId="0" applyNumberFormat="1" applyFont="1" applyFill="1" applyBorder="1" applyAlignment="1">
      <alignment horizontal="left" vertical="center" wrapText="1" indent="1"/>
    </xf>
    <xf numFmtId="3" fontId="17" fillId="10" borderId="1" xfId="2" applyNumberFormat="1" applyFont="1" applyFill="1" applyBorder="1" applyAlignment="1">
      <alignment horizontal="left" vertical="center" indent="1"/>
    </xf>
    <xf numFmtId="3" fontId="15" fillId="4" borderId="1" xfId="0" applyNumberFormat="1" applyFont="1" applyFill="1" applyBorder="1" applyAlignment="1">
      <alignment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4" fillId="2" borderId="1" xfId="2" applyNumberFormat="1" applyFont="1" applyFill="1" applyBorder="1" applyAlignment="1">
      <alignment horizontal="left" vertical="center"/>
    </xf>
    <xf numFmtId="3" fontId="15" fillId="9" borderId="1" xfId="0" applyNumberFormat="1" applyFont="1" applyFill="1" applyBorder="1" applyAlignment="1">
      <alignment horizontal="left" vertical="center" wrapText="1"/>
    </xf>
    <xf numFmtId="3" fontId="15" fillId="9" borderId="1" xfId="0" applyNumberFormat="1" applyFont="1" applyFill="1" applyBorder="1" applyAlignment="1">
      <alignment horizontal="center" vertical="center" wrapText="1"/>
    </xf>
    <xf numFmtId="0" fontId="18" fillId="2" borderId="3" xfId="2" applyFont="1" applyFill="1" applyBorder="1" applyAlignment="1">
      <alignment horizontal="center" vertical="center"/>
    </xf>
    <xf numFmtId="3" fontId="18" fillId="2" borderId="1" xfId="2" applyNumberFormat="1" applyFont="1" applyFill="1" applyBorder="1" applyAlignment="1">
      <alignment horizontal="left" vertical="center" indent="1"/>
    </xf>
    <xf numFmtId="3" fontId="17" fillId="11" borderId="1" xfId="2" applyNumberFormat="1" applyFont="1" applyFill="1" applyBorder="1" applyAlignment="1">
      <alignment horizontal="center" vertical="center" wrapText="1"/>
    </xf>
    <xf numFmtId="3" fontId="17" fillId="10" borderId="1" xfId="2" applyNumberFormat="1" applyFont="1" applyFill="1" applyBorder="1" applyAlignment="1">
      <alignment horizontal="center" vertical="center" wrapText="1"/>
    </xf>
    <xf numFmtId="3" fontId="18" fillId="4" borderId="4" xfId="0" applyNumberFormat="1" applyFont="1" applyFill="1" applyBorder="1" applyAlignment="1">
      <alignment horizontal="center" vertical="center"/>
    </xf>
    <xf numFmtId="3" fontId="18" fillId="12" borderId="1" xfId="2" applyNumberFormat="1" applyFont="1" applyFill="1" applyBorder="1" applyAlignment="1">
      <alignment horizontal="center" vertical="center" wrapText="1"/>
    </xf>
    <xf numFmtId="3" fontId="14" fillId="11" borderId="1" xfId="2" applyNumberFormat="1" applyFont="1" applyFill="1" applyBorder="1" applyAlignment="1">
      <alignment horizontal="center" vertical="center" wrapText="1"/>
    </xf>
    <xf numFmtId="3" fontId="14" fillId="10" borderId="1" xfId="2" applyNumberFormat="1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3" fontId="14" fillId="0" borderId="1" xfId="2" applyNumberFormat="1" applyFont="1" applyBorder="1" applyAlignment="1">
      <alignment horizontal="center" vertical="center" wrapText="1"/>
    </xf>
    <xf numFmtId="3" fontId="14" fillId="3" borderId="2" xfId="2" applyNumberFormat="1" applyFont="1" applyFill="1" applyBorder="1" applyAlignment="1">
      <alignment horizontal="left" vertical="center" wrapText="1"/>
    </xf>
    <xf numFmtId="3" fontId="14" fillId="3" borderId="4" xfId="2" applyNumberFormat="1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horizontal="center" vertical="center" wrapText="1"/>
    </xf>
    <xf numFmtId="3" fontId="21" fillId="0" borderId="0" xfId="2" applyNumberFormat="1" applyFont="1" applyAlignment="1">
      <alignment horizontal="center" vertical="center"/>
    </xf>
    <xf numFmtId="164" fontId="14" fillId="7" borderId="5" xfId="2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 wrapText="1"/>
    </xf>
    <xf numFmtId="0" fontId="17" fillId="11" borderId="1" xfId="2" applyFont="1" applyFill="1" applyBorder="1" applyAlignment="1">
      <alignment horizontal="center" vertical="center" wrapText="1"/>
    </xf>
    <xf numFmtId="164" fontId="17" fillId="11" borderId="1" xfId="2" applyNumberFormat="1" applyFont="1" applyFill="1" applyBorder="1" applyAlignment="1">
      <alignment horizontal="center" vertical="center"/>
    </xf>
    <xf numFmtId="165" fontId="17" fillId="11" borderId="1" xfId="2" applyNumberFormat="1" applyFont="1" applyFill="1" applyBorder="1" applyAlignment="1">
      <alignment horizontal="center" vertical="center"/>
    </xf>
    <xf numFmtId="166" fontId="17" fillId="10" borderId="1" xfId="2" applyNumberFormat="1" applyFont="1" applyFill="1" applyBorder="1" applyAlignment="1">
      <alignment horizontal="center" vertical="center"/>
    </xf>
    <xf numFmtId="3" fontId="18" fillId="4" borderId="2" xfId="0" applyNumberFormat="1" applyFont="1" applyFill="1" applyBorder="1" applyAlignment="1">
      <alignment horizontal="center" vertical="center"/>
    </xf>
    <xf numFmtId="3" fontId="17" fillId="0" borderId="12" xfId="2" applyNumberFormat="1" applyFont="1" applyBorder="1" applyAlignment="1">
      <alignment horizontal="center" vertical="center"/>
    </xf>
    <xf numFmtId="0" fontId="14" fillId="11" borderId="1" xfId="2" applyFont="1" applyFill="1" applyBorder="1" applyAlignment="1">
      <alignment horizontal="center" vertical="center" wrapText="1"/>
    </xf>
    <xf numFmtId="164" fontId="14" fillId="11" borderId="1" xfId="2" applyNumberFormat="1" applyFont="1" applyFill="1" applyBorder="1" applyAlignment="1">
      <alignment horizontal="center" vertical="center"/>
    </xf>
    <xf numFmtId="165" fontId="14" fillId="11" borderId="1" xfId="2" applyNumberFormat="1" applyFont="1" applyFill="1" applyBorder="1" applyAlignment="1">
      <alignment horizontal="center" vertical="center"/>
    </xf>
    <xf numFmtId="166" fontId="14" fillId="10" borderId="1" xfId="2" applyNumberFormat="1" applyFont="1" applyFill="1" applyBorder="1" applyAlignment="1">
      <alignment horizontal="center" vertical="center"/>
    </xf>
    <xf numFmtId="3" fontId="14" fillId="3" borderId="1" xfId="2" applyNumberFormat="1" applyFont="1" applyFill="1" applyBorder="1" applyAlignment="1">
      <alignment horizontal="left" vertical="center" wrapText="1"/>
    </xf>
    <xf numFmtId="167" fontId="18" fillId="4" borderId="1" xfId="5" applyNumberFormat="1" applyFont="1" applyFill="1" applyBorder="1" applyAlignment="1">
      <alignment horizontal="center" vertical="center"/>
    </xf>
    <xf numFmtId="167" fontId="18" fillId="12" borderId="1" xfId="2" applyNumberFormat="1" applyFont="1" applyFill="1" applyBorder="1" applyAlignment="1">
      <alignment horizontal="center" vertical="center" wrapText="1"/>
    </xf>
    <xf numFmtId="167" fontId="18" fillId="2" borderId="1" xfId="2" applyNumberFormat="1" applyFont="1" applyFill="1" applyBorder="1" applyAlignment="1">
      <alignment horizontal="center" vertical="center"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4" fontId="14" fillId="5" borderId="2" xfId="2" applyNumberFormat="1" applyFont="1" applyFill="1" applyBorder="1" applyAlignment="1">
      <alignment horizontal="left" vertical="center" wrapText="1"/>
    </xf>
    <xf numFmtId="164" fontId="14" fillId="5" borderId="3" xfId="2" applyNumberFormat="1" applyFont="1" applyFill="1" applyBorder="1" applyAlignment="1">
      <alignment horizontal="center" vertical="center" wrapText="1"/>
    </xf>
    <xf numFmtId="164" fontId="14" fillId="5" borderId="3" xfId="2" applyNumberFormat="1" applyFont="1" applyFill="1" applyBorder="1" applyAlignment="1">
      <alignment horizontal="center" vertical="center"/>
    </xf>
    <xf numFmtId="164" fontId="15" fillId="5" borderId="3" xfId="2" applyNumberFormat="1" applyFont="1" applyFill="1" applyBorder="1" applyAlignment="1">
      <alignment horizontal="center" vertical="center"/>
    </xf>
    <xf numFmtId="164" fontId="15" fillId="5" borderId="4" xfId="2" applyNumberFormat="1" applyFont="1" applyFill="1" applyBorder="1" applyAlignment="1">
      <alignment horizontal="center" vertical="center"/>
    </xf>
    <xf numFmtId="3" fontId="17" fillId="0" borderId="2" xfId="2" applyNumberFormat="1" applyFont="1" applyBorder="1" applyAlignment="1">
      <alignment horizontal="left" vertical="center" wrapText="1" indent="1"/>
    </xf>
    <xf numFmtId="3" fontId="17" fillId="0" borderId="3" xfId="2" applyNumberFormat="1" applyFont="1" applyBorder="1" applyAlignment="1">
      <alignment horizontal="center" vertical="center" wrapText="1"/>
    </xf>
    <xf numFmtId="3" fontId="18" fillId="4" borderId="3" xfId="0" applyNumberFormat="1" applyFont="1" applyFill="1" applyBorder="1" applyAlignment="1">
      <alignment horizontal="center" vertical="center"/>
    </xf>
    <xf numFmtId="3" fontId="14" fillId="0" borderId="2" xfId="2" applyNumberFormat="1" applyFont="1" applyBorder="1" applyAlignment="1">
      <alignment horizontal="left" vertical="center" wrapText="1"/>
    </xf>
    <xf numFmtId="3" fontId="14" fillId="0" borderId="3" xfId="2" applyNumberFormat="1" applyFont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/>
    </xf>
    <xf numFmtId="3" fontId="15" fillId="4" borderId="4" xfId="0" applyNumberFormat="1" applyFont="1" applyFill="1" applyBorder="1" applyAlignment="1">
      <alignment horizontal="center" vertical="center"/>
    </xf>
    <xf numFmtId="3" fontId="15" fillId="9" borderId="2" xfId="0" applyNumberFormat="1" applyFont="1" applyFill="1" applyBorder="1" applyAlignment="1">
      <alignment horizontal="left" vertical="center"/>
    </xf>
    <xf numFmtId="3" fontId="15" fillId="9" borderId="4" xfId="0" applyNumberFormat="1" applyFont="1" applyFill="1" applyBorder="1" applyAlignment="1">
      <alignment horizontal="center" vertical="center"/>
    </xf>
    <xf numFmtId="3" fontId="17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left" vertical="center"/>
    </xf>
    <xf numFmtId="3" fontId="18" fillId="0" borderId="2" xfId="0" applyNumberFormat="1" applyFont="1" applyBorder="1" applyAlignment="1">
      <alignment horizontal="left" vertical="center" indent="1"/>
    </xf>
    <xf numFmtId="3" fontId="18" fillId="0" borderId="4" xfId="0" applyNumberFormat="1" applyFont="1" applyBorder="1" applyAlignment="1">
      <alignment horizontal="center" vertical="center"/>
    </xf>
    <xf numFmtId="3" fontId="17" fillId="0" borderId="1" xfId="2" quotePrefix="1" applyNumberFormat="1" applyFont="1" applyBorder="1" applyAlignment="1">
      <alignment horizontal="center" vertical="center"/>
    </xf>
    <xf numFmtId="3" fontId="18" fillId="0" borderId="1" xfId="0" quotePrefix="1" applyNumberFormat="1" applyFont="1" applyBorder="1" applyAlignment="1">
      <alignment horizontal="left" vertical="center"/>
    </xf>
    <xf numFmtId="3" fontId="14" fillId="0" borderId="3" xfId="2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3" fontId="18" fillId="0" borderId="4" xfId="2" applyNumberFormat="1" applyFont="1" applyBorder="1" applyAlignment="1">
      <alignment vertical="center" wrapText="1"/>
    </xf>
    <xf numFmtId="3" fontId="18" fillId="0" borderId="1" xfId="2" applyNumberFormat="1" applyFont="1" applyBorder="1" applyAlignment="1">
      <alignment horizontal="center" vertical="center" wrapText="1"/>
    </xf>
    <xf numFmtId="3" fontId="17" fillId="0" borderId="4" xfId="2" applyNumberFormat="1" applyFont="1" applyBorder="1" applyAlignment="1">
      <alignment horizontal="center" vertical="center" wrapText="1"/>
    </xf>
    <xf numFmtId="3" fontId="18" fillId="0" borderId="3" xfId="2" applyNumberFormat="1" applyFont="1" applyBorder="1" applyAlignment="1">
      <alignment horizontal="center" vertical="center" wrapText="1"/>
    </xf>
    <xf numFmtId="3" fontId="18" fillId="0" borderId="4" xfId="2" applyNumberFormat="1" applyFont="1" applyBorder="1" applyAlignment="1">
      <alignment horizontal="center" vertical="center" wrapText="1"/>
    </xf>
    <xf numFmtId="3" fontId="0" fillId="0" borderId="13" xfId="0" applyNumberFormat="1" applyBorder="1" applyAlignment="1">
      <alignment horizontal="center"/>
    </xf>
    <xf numFmtId="3" fontId="18" fillId="4" borderId="12" xfId="0" applyNumberFormat="1" applyFont="1" applyFill="1" applyBorder="1" applyAlignment="1">
      <alignment horizontal="center" vertical="center"/>
    </xf>
    <xf numFmtId="3" fontId="15" fillId="9" borderId="6" xfId="0" applyNumberFormat="1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9" fillId="0" borderId="0" xfId="2" applyAlignment="1">
      <alignment horizontal="left" vertical="center"/>
    </xf>
    <xf numFmtId="0" fontId="22" fillId="0" borderId="0" xfId="2" applyFont="1" applyAlignment="1">
      <alignment vertical="center"/>
    </xf>
    <xf numFmtId="0" fontId="22" fillId="0" borderId="0" xfId="2" applyFont="1"/>
    <xf numFmtId="0" fontId="18" fillId="0" borderId="0" xfId="2" applyFont="1" applyAlignment="1">
      <alignment vertical="center"/>
    </xf>
    <xf numFmtId="0" fontId="18" fillId="0" borderId="0" xfId="2" applyFont="1"/>
    <xf numFmtId="164" fontId="15" fillId="13" borderId="1" xfId="2" applyNumberFormat="1" applyFont="1" applyFill="1" applyBorder="1" applyAlignment="1">
      <alignment horizontal="center" vertical="center" wrapText="1"/>
    </xf>
    <xf numFmtId="164" fontId="15" fillId="13" borderId="1" xfId="2" applyNumberFormat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left" vertical="center" wrapText="1"/>
    </xf>
    <xf numFmtId="164" fontId="15" fillId="0" borderId="0" xfId="2" applyNumberFormat="1" applyFont="1" applyAlignment="1">
      <alignment vertical="center"/>
    </xf>
    <xf numFmtId="164" fontId="15" fillId="0" borderId="0" xfId="2" applyNumberFormat="1" applyFont="1"/>
    <xf numFmtId="10" fontId="15" fillId="7" borderId="1" xfId="2" applyNumberFormat="1" applyFont="1" applyFill="1" applyBorder="1" applyAlignment="1">
      <alignment horizontal="left" vertical="center" wrapText="1"/>
    </xf>
    <xf numFmtId="10" fontId="15" fillId="3" borderId="1" xfId="2" applyNumberFormat="1" applyFont="1" applyFill="1" applyBorder="1" applyAlignment="1">
      <alignment horizontal="center" vertical="center"/>
    </xf>
    <xf numFmtId="9" fontId="15" fillId="3" borderId="1" xfId="0" applyNumberFormat="1" applyFont="1" applyFill="1" applyBorder="1" applyAlignment="1">
      <alignment horizontal="center" vertical="center"/>
    </xf>
    <xf numFmtId="167" fontId="15" fillId="3" borderId="1" xfId="0" applyNumberFormat="1" applyFont="1" applyFill="1" applyBorder="1" applyAlignment="1">
      <alignment horizontal="center" vertical="center"/>
    </xf>
    <xf numFmtId="10" fontId="15" fillId="0" borderId="0" xfId="2" applyNumberFormat="1" applyFont="1" applyAlignment="1">
      <alignment vertical="center"/>
    </xf>
    <xf numFmtId="3" fontId="18" fillId="2" borderId="1" xfId="2" applyNumberFormat="1" applyFont="1" applyFill="1" applyBorder="1" applyAlignment="1">
      <alignment horizontal="left" vertical="center" wrapText="1" indent="2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/>
    <xf numFmtId="4" fontId="15" fillId="14" borderId="1" xfId="2" applyNumberFormat="1" applyFont="1" applyFill="1" applyBorder="1" applyAlignment="1">
      <alignment vertical="center" wrapText="1"/>
    </xf>
    <xf numFmtId="4" fontId="15" fillId="15" borderId="1" xfId="2" applyNumberFormat="1" applyFont="1" applyFill="1" applyBorder="1" applyAlignment="1">
      <alignment horizontal="center" vertical="center"/>
    </xf>
    <xf numFmtId="4" fontId="15" fillId="15" borderId="1" xfId="0" applyNumberFormat="1" applyFont="1" applyFill="1" applyBorder="1" applyAlignment="1">
      <alignment horizontal="center" vertical="center"/>
    </xf>
    <xf numFmtId="168" fontId="15" fillId="15" borderId="1" xfId="0" applyNumberFormat="1" applyFont="1" applyFill="1" applyBorder="1" applyAlignment="1">
      <alignment horizontal="center" vertical="center"/>
    </xf>
    <xf numFmtId="4" fontId="15" fillId="7" borderId="1" xfId="2" applyNumberFormat="1" applyFont="1" applyFill="1" applyBorder="1" applyAlignment="1">
      <alignment vertical="center" wrapText="1"/>
    </xf>
    <xf numFmtId="4" fontId="15" fillId="3" borderId="1" xfId="2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0" xfId="2" applyNumberFormat="1" applyFont="1" applyAlignment="1">
      <alignment vertical="center"/>
    </xf>
    <xf numFmtId="169" fontId="15" fillId="15" borderId="1" xfId="2" applyNumberFormat="1" applyFont="1" applyFill="1" applyBorder="1" applyAlignment="1">
      <alignment horizontal="center" vertical="center"/>
    </xf>
    <xf numFmtId="170" fontId="15" fillId="15" borderId="1" xfId="2" applyNumberFormat="1" applyFont="1" applyFill="1" applyBorder="1" applyAlignment="1">
      <alignment horizontal="center" vertical="center"/>
    </xf>
    <xf numFmtId="4" fontId="23" fillId="16" borderId="1" xfId="2" applyNumberFormat="1" applyFont="1" applyFill="1" applyBorder="1" applyAlignment="1">
      <alignment vertical="center" wrapText="1"/>
    </xf>
    <xf numFmtId="4" fontId="23" fillId="17" borderId="1" xfId="2" applyNumberFormat="1" applyFont="1" applyFill="1" applyBorder="1" applyAlignment="1">
      <alignment horizontal="center" vertical="center" wrapText="1"/>
    </xf>
    <xf numFmtId="4" fontId="23" fillId="17" borderId="1" xfId="0" applyNumberFormat="1" applyFont="1" applyFill="1" applyBorder="1" applyAlignment="1">
      <alignment horizontal="center" vertical="center"/>
    </xf>
    <xf numFmtId="4" fontId="15" fillId="3" borderId="1" xfId="2" applyNumberFormat="1" applyFont="1" applyFill="1" applyBorder="1" applyAlignment="1">
      <alignment horizontal="center" vertical="center" wrapText="1"/>
    </xf>
    <xf numFmtId="10" fontId="20" fillId="18" borderId="1" xfId="2" applyNumberFormat="1" applyFont="1" applyFill="1" applyBorder="1" applyAlignment="1">
      <alignment horizontal="left" vertical="center" wrapText="1" indent="2"/>
    </xf>
    <xf numFmtId="10" fontId="23" fillId="18" borderId="1" xfId="2" applyNumberFormat="1" applyFont="1" applyFill="1" applyBorder="1" applyAlignment="1">
      <alignment horizontal="center" vertical="center"/>
    </xf>
    <xf numFmtId="10" fontId="20" fillId="17" borderId="1" xfId="0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horizontal="left" vertical="center" wrapText="1" indent="2"/>
    </xf>
    <xf numFmtId="10" fontId="18" fillId="0" borderId="1" xfId="0" applyNumberFormat="1" applyFont="1" applyBorder="1" applyAlignment="1">
      <alignment horizontal="center" vertical="center"/>
    </xf>
    <xf numFmtId="10" fontId="18" fillId="0" borderId="0" xfId="2" applyNumberFormat="1" applyFont="1" applyAlignment="1">
      <alignment vertical="center"/>
    </xf>
    <xf numFmtId="10" fontId="18" fillId="0" borderId="0" xfId="2" applyNumberFormat="1" applyFont="1"/>
    <xf numFmtId="4" fontId="20" fillId="18" borderId="1" xfId="2" applyNumberFormat="1" applyFont="1" applyFill="1" applyBorder="1" applyAlignment="1">
      <alignment horizontal="left" vertical="center" wrapText="1" indent="2"/>
    </xf>
    <xf numFmtId="4" fontId="23" fillId="18" borderId="1" xfId="2" applyNumberFormat="1" applyFont="1" applyFill="1" applyBorder="1" applyAlignment="1">
      <alignment horizontal="center" vertical="center"/>
    </xf>
    <xf numFmtId="4" fontId="20" fillId="17" borderId="1" xfId="0" applyNumberFormat="1" applyFont="1" applyFill="1" applyBorder="1" applyAlignment="1">
      <alignment horizontal="center" vertical="center"/>
    </xf>
    <xf numFmtId="4" fontId="18" fillId="2" borderId="1" xfId="2" applyNumberFormat="1" applyFont="1" applyFill="1" applyBorder="1" applyAlignment="1">
      <alignment horizontal="left" vertical="center" wrapText="1" indent="2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2" applyNumberFormat="1" applyFont="1" applyAlignment="1">
      <alignment vertical="center"/>
    </xf>
    <xf numFmtId="4" fontId="18" fillId="0" borderId="0" xfId="2" applyNumberFormat="1" applyFont="1"/>
    <xf numFmtId="10" fontId="15" fillId="14" borderId="1" xfId="2" applyNumberFormat="1" applyFont="1" applyFill="1" applyBorder="1" applyAlignment="1">
      <alignment vertical="center" wrapText="1"/>
    </xf>
    <xf numFmtId="10" fontId="15" fillId="15" borderId="1" xfId="2" applyNumberFormat="1" applyFont="1" applyFill="1" applyBorder="1" applyAlignment="1">
      <alignment horizontal="center" vertical="center"/>
    </xf>
    <xf numFmtId="10" fontId="15" fillId="15" borderId="1" xfId="0" applyNumberFormat="1" applyFont="1" applyFill="1" applyBorder="1" applyAlignment="1">
      <alignment horizontal="center" vertical="center" wrapText="1"/>
    </xf>
    <xf numFmtId="10" fontId="15" fillId="7" borderId="1" xfId="2" applyNumberFormat="1" applyFont="1" applyFill="1" applyBorder="1" applyAlignment="1">
      <alignment vertical="center" wrapText="1"/>
    </xf>
    <xf numFmtId="0" fontId="18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0" fontId="15" fillId="19" borderId="1" xfId="0" applyNumberFormat="1" applyFont="1" applyFill="1" applyBorder="1" applyAlignment="1">
      <alignment vertical="center" wrapText="1"/>
    </xf>
    <xf numFmtId="10" fontId="15" fillId="15" borderId="1" xfId="0" applyNumberFormat="1" applyFont="1" applyFill="1" applyBorder="1" applyAlignment="1">
      <alignment horizontal="center" vertical="center"/>
    </xf>
    <xf numFmtId="9" fontId="15" fillId="15" borderId="1" xfId="0" applyNumberFormat="1" applyFont="1" applyFill="1" applyBorder="1" applyAlignment="1">
      <alignment horizontal="center" vertical="center" wrapText="1"/>
    </xf>
    <xf numFmtId="10" fontId="15" fillId="20" borderId="1" xfId="0" applyNumberFormat="1" applyFont="1" applyFill="1" applyBorder="1" applyAlignment="1">
      <alignment vertical="center" wrapText="1"/>
    </xf>
    <xf numFmtId="3" fontId="15" fillId="0" borderId="1" xfId="2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 wrapText="1"/>
    </xf>
    <xf numFmtId="164" fontId="15" fillId="21" borderId="1" xfId="2" applyNumberFormat="1" applyFont="1" applyFill="1" applyBorder="1" applyAlignment="1">
      <alignment horizontal="center" vertical="center"/>
    </xf>
    <xf numFmtId="164" fontId="18" fillId="0" borderId="0" xfId="2" applyNumberFormat="1" applyFont="1" applyAlignment="1">
      <alignment vertical="center"/>
    </xf>
    <xf numFmtId="164" fontId="18" fillId="0" borderId="0" xfId="2" applyNumberFormat="1" applyFont="1"/>
    <xf numFmtId="10" fontId="15" fillId="15" borderId="1" xfId="4" applyNumberFormat="1" applyFont="1" applyFill="1" applyBorder="1" applyAlignment="1" applyProtection="1">
      <alignment horizontal="center" vertical="center" wrapText="1"/>
    </xf>
    <xf numFmtId="167" fontId="15" fillId="15" borderId="1" xfId="4" applyNumberFormat="1" applyFont="1" applyFill="1" applyBorder="1" applyAlignment="1" applyProtection="1">
      <alignment horizontal="center" vertical="center" wrapText="1"/>
    </xf>
    <xf numFmtId="10" fontId="15" fillId="3" borderId="1" xfId="4" applyNumberFormat="1" applyFont="1" applyFill="1" applyBorder="1" applyAlignment="1" applyProtection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 wrapText="1"/>
    </xf>
    <xf numFmtId="3" fontId="18" fillId="22" borderId="1" xfId="0" applyNumberFormat="1" applyFont="1" applyFill="1" applyBorder="1" applyAlignment="1">
      <alignment horizontal="center" vertical="center"/>
    </xf>
    <xf numFmtId="10" fontId="15" fillId="15" borderId="1" xfId="2" applyNumberFormat="1" applyFont="1" applyFill="1" applyBorder="1" applyAlignment="1">
      <alignment horizontal="center" vertical="center" wrapText="1"/>
    </xf>
    <xf numFmtId="10" fontId="23" fillId="7" borderId="1" xfId="2" applyNumberFormat="1" applyFont="1" applyFill="1" applyBorder="1" applyAlignment="1">
      <alignment vertical="center" wrapText="1"/>
    </xf>
    <xf numFmtId="10" fontId="23" fillId="3" borderId="1" xfId="2" applyNumberFormat="1" applyFont="1" applyFill="1" applyBorder="1" applyAlignment="1">
      <alignment horizontal="center" vertical="center" wrapText="1"/>
    </xf>
    <xf numFmtId="10" fontId="23" fillId="3" borderId="1" xfId="0" applyNumberFormat="1" applyFont="1" applyFill="1" applyBorder="1" applyAlignment="1">
      <alignment horizontal="center" vertical="center" wrapText="1"/>
    </xf>
    <xf numFmtId="10" fontId="15" fillId="3" borderId="1" xfId="0" applyNumberFormat="1" applyFont="1" applyFill="1" applyBorder="1" applyAlignment="1">
      <alignment horizontal="center" vertical="center" wrapText="1"/>
    </xf>
    <xf numFmtId="0" fontId="24" fillId="2" borderId="1" xfId="2" applyFont="1" applyFill="1" applyBorder="1" applyAlignment="1">
      <alignment horizontal="left" vertical="center" wrapText="1" indent="2"/>
    </xf>
    <xf numFmtId="0" fontId="15" fillId="0" borderId="1" xfId="2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8" borderId="1" xfId="2" applyFont="1" applyFill="1" applyBorder="1" applyAlignment="1">
      <alignment horizontal="left" vertical="center" wrapText="1" indent="2"/>
    </xf>
    <xf numFmtId="0" fontId="23" fillId="3" borderId="1" xfId="2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23" fillId="16" borderId="1" xfId="2" applyNumberFormat="1" applyFont="1" applyFill="1" applyBorder="1" applyAlignment="1">
      <alignment vertical="center" wrapText="1"/>
    </xf>
    <xf numFmtId="10" fontId="23" fillId="17" borderId="1" xfId="2" applyNumberFormat="1" applyFont="1" applyFill="1" applyBorder="1" applyAlignment="1">
      <alignment horizontal="center" vertical="center" wrapText="1"/>
    </xf>
    <xf numFmtId="10" fontId="23" fillId="17" borderId="1" xfId="0" applyNumberFormat="1" applyFont="1" applyFill="1" applyBorder="1" applyAlignment="1">
      <alignment horizontal="center" vertical="center" wrapText="1"/>
    </xf>
    <xf numFmtId="10" fontId="15" fillId="3" borderId="1" xfId="2" applyNumberFormat="1" applyFont="1" applyFill="1" applyBorder="1" applyAlignment="1">
      <alignment horizontal="center" vertical="center" wrapText="1"/>
    </xf>
    <xf numFmtId="0" fontId="25" fillId="18" borderId="1" xfId="2" applyFont="1" applyFill="1" applyBorder="1" applyAlignment="1">
      <alignment horizontal="left" vertical="center" wrapText="1" indent="2"/>
    </xf>
    <xf numFmtId="0" fontId="23" fillId="17" borderId="1" xfId="2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/>
    </xf>
    <xf numFmtId="3" fontId="20" fillId="17" borderId="1" xfId="0" applyNumberFormat="1" applyFont="1" applyFill="1" applyBorder="1" applyAlignment="1">
      <alignment horizontal="center" vertical="center" wrapText="1"/>
    </xf>
    <xf numFmtId="0" fontId="20" fillId="18" borderId="1" xfId="2" applyFont="1" applyFill="1" applyBorder="1" applyAlignment="1">
      <alignment horizontal="left" vertical="center" wrapText="1" indent="2"/>
    </xf>
    <xf numFmtId="0" fontId="20" fillId="23" borderId="1" xfId="0" applyFont="1" applyFill="1" applyBorder="1" applyAlignment="1">
      <alignment horizontal="center" vertical="center" wrapText="1"/>
    </xf>
    <xf numFmtId="3" fontId="20" fillId="23" borderId="1" xfId="0" applyNumberFormat="1" applyFont="1" applyFill="1" applyBorder="1" applyAlignment="1">
      <alignment horizontal="center" vertical="center" wrapText="1"/>
    </xf>
    <xf numFmtId="4" fontId="15" fillId="15" borderId="1" xfId="2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3" fontId="24" fillId="2" borderId="1" xfId="2" applyNumberFormat="1" applyFont="1" applyFill="1" applyBorder="1" applyAlignment="1">
      <alignment horizontal="left" vertical="center" wrapText="1" indent="2"/>
    </xf>
    <xf numFmtId="3" fontId="18" fillId="17" borderId="1" xfId="0" applyNumberFormat="1" applyFont="1" applyFill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8" fillId="4" borderId="1" xfId="0" applyNumberFormat="1" applyFont="1" applyFill="1" applyBorder="1" applyAlignment="1">
      <alignment horizontal="center" vertical="center" wrapText="1"/>
    </xf>
    <xf numFmtId="171" fontId="25" fillId="18" borderId="1" xfId="2" applyNumberFormat="1" applyFont="1" applyFill="1" applyBorder="1" applyAlignment="1">
      <alignment horizontal="left" vertical="center" wrapText="1" indent="2"/>
    </xf>
    <xf numFmtId="171" fontId="23" fillId="17" borderId="1" xfId="2" applyNumberFormat="1" applyFont="1" applyFill="1" applyBorder="1" applyAlignment="1">
      <alignment horizontal="center" vertical="center" wrapText="1"/>
    </xf>
    <xf numFmtId="171" fontId="20" fillId="17" borderId="1" xfId="0" applyNumberFormat="1" applyFont="1" applyFill="1" applyBorder="1" applyAlignment="1">
      <alignment horizontal="center" vertical="center" wrapText="1"/>
    </xf>
    <xf numFmtId="171" fontId="18" fillId="2" borderId="1" xfId="2" applyNumberFormat="1" applyFont="1" applyFill="1" applyBorder="1" applyAlignment="1">
      <alignment horizontal="left" vertical="center" wrapText="1" indent="2"/>
    </xf>
    <xf numFmtId="171" fontId="15" fillId="0" borderId="1" xfId="2" applyNumberFormat="1" applyFont="1" applyBorder="1" applyAlignment="1">
      <alignment horizontal="center" vertical="center" wrapText="1"/>
    </xf>
    <xf numFmtId="171" fontId="18" fillId="0" borderId="1" xfId="0" applyNumberFormat="1" applyFont="1" applyBorder="1" applyAlignment="1">
      <alignment horizontal="center" vertical="center" wrapText="1"/>
    </xf>
    <xf numFmtId="171" fontId="18" fillId="0" borderId="0" xfId="2" applyNumberFormat="1" applyFont="1" applyAlignment="1">
      <alignment vertical="center"/>
    </xf>
    <xf numFmtId="171" fontId="18" fillId="0" borderId="0" xfId="2" applyNumberFormat="1" applyFont="1"/>
    <xf numFmtId="171" fontId="20" fillId="18" borderId="1" xfId="2" applyNumberFormat="1" applyFont="1" applyFill="1" applyBorder="1" applyAlignment="1">
      <alignment horizontal="left" vertical="center" wrapText="1" indent="2"/>
    </xf>
    <xf numFmtId="171" fontId="20" fillId="23" borderId="1" xfId="0" applyNumberFormat="1" applyFont="1" applyFill="1" applyBorder="1" applyAlignment="1">
      <alignment horizontal="center" vertical="center" wrapText="1"/>
    </xf>
    <xf numFmtId="171" fontId="18" fillId="4" borderId="1" xfId="0" applyNumberFormat="1" applyFont="1" applyFill="1" applyBorder="1" applyAlignment="1">
      <alignment horizontal="center" vertical="center" wrapText="1"/>
    </xf>
    <xf numFmtId="10" fontId="15" fillId="14" borderId="6" xfId="2" applyNumberFormat="1" applyFont="1" applyFill="1" applyBorder="1" applyAlignment="1">
      <alignment vertical="center" wrapText="1"/>
    </xf>
    <xf numFmtId="10" fontId="15" fillId="15" borderId="6" xfId="2" applyNumberFormat="1" applyFont="1" applyFill="1" applyBorder="1" applyAlignment="1">
      <alignment horizontal="center" vertical="center" wrapText="1"/>
    </xf>
    <xf numFmtId="10" fontId="15" fillId="15" borderId="14" xfId="0" applyNumberFormat="1" applyFont="1" applyFill="1" applyBorder="1" applyAlignment="1">
      <alignment horizontal="center" vertical="center" wrapText="1"/>
    </xf>
    <xf numFmtId="10" fontId="23" fillId="17" borderId="15" xfId="0" applyNumberFormat="1" applyFont="1" applyFill="1" applyBorder="1" applyAlignment="1">
      <alignment horizontal="center" vertical="center" wrapText="1"/>
    </xf>
    <xf numFmtId="10" fontId="23" fillId="17" borderId="0" xfId="0" applyNumberFormat="1" applyFont="1" applyFill="1" applyAlignment="1">
      <alignment horizontal="center" vertical="center" wrapText="1"/>
    </xf>
    <xf numFmtId="10" fontId="15" fillId="17" borderId="0" xfId="0" applyNumberFormat="1" applyFont="1" applyFill="1" applyAlignment="1">
      <alignment horizontal="center" vertical="center" wrapText="1"/>
    </xf>
    <xf numFmtId="10" fontId="15" fillId="15" borderId="16" xfId="0" applyNumberFormat="1" applyFont="1" applyFill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20" fillId="17" borderId="15" xfId="0" applyNumberFormat="1" applyFont="1" applyFill="1" applyBorder="1" applyAlignment="1">
      <alignment horizontal="center" vertical="center" wrapText="1"/>
    </xf>
    <xf numFmtId="3" fontId="20" fillId="17" borderId="0" xfId="0" applyNumberFormat="1" applyFont="1" applyFill="1" applyAlignment="1">
      <alignment horizontal="center" vertical="center" wrapText="1"/>
    </xf>
    <xf numFmtId="3" fontId="18" fillId="17" borderId="0" xfId="0" applyNumberFormat="1" applyFont="1" applyFill="1" applyAlignment="1">
      <alignment horizontal="center" vertical="center" wrapText="1"/>
    </xf>
    <xf numFmtId="3" fontId="18" fillId="0" borderId="17" xfId="0" applyNumberFormat="1" applyFont="1" applyBorder="1" applyAlignment="1">
      <alignment horizontal="center" vertical="center" wrapText="1"/>
    </xf>
    <xf numFmtId="3" fontId="18" fillId="4" borderId="12" xfId="0" applyNumberFormat="1" applyFont="1" applyFill="1" applyBorder="1" applyAlignment="1">
      <alignment horizontal="center" vertical="center" wrapText="1"/>
    </xf>
    <xf numFmtId="3" fontId="20" fillId="23" borderId="15" xfId="0" applyNumberFormat="1" applyFont="1" applyFill="1" applyBorder="1" applyAlignment="1">
      <alignment horizontal="center" vertical="center" wrapText="1"/>
    </xf>
    <xf numFmtId="3" fontId="20" fillId="23" borderId="0" xfId="0" applyNumberFormat="1" applyFont="1" applyFill="1" applyAlignment="1">
      <alignment horizontal="center" vertical="center" wrapText="1"/>
    </xf>
    <xf numFmtId="3" fontId="18" fillId="4" borderId="17" xfId="0" applyNumberFormat="1" applyFont="1" applyFill="1" applyBorder="1" applyAlignment="1">
      <alignment horizontal="center" vertical="center" wrapText="1"/>
    </xf>
    <xf numFmtId="3" fontId="15" fillId="14" borderId="1" xfId="2" applyNumberFormat="1" applyFont="1" applyFill="1" applyBorder="1" applyAlignment="1">
      <alignment vertical="center" wrapText="1"/>
    </xf>
    <xf numFmtId="3" fontId="15" fillId="15" borderId="1" xfId="2" applyNumberFormat="1" applyFont="1" applyFill="1" applyBorder="1" applyAlignment="1">
      <alignment horizontal="center" vertical="center" wrapText="1"/>
    </xf>
    <xf numFmtId="3" fontId="15" fillId="15" borderId="12" xfId="0" applyNumberFormat="1" applyFont="1" applyFill="1" applyBorder="1" applyAlignment="1">
      <alignment horizontal="center" vertical="center" wrapText="1"/>
    </xf>
    <xf numFmtId="3" fontId="23" fillId="15" borderId="14" xfId="0" applyNumberFormat="1" applyFont="1" applyFill="1" applyBorder="1" applyAlignment="1">
      <alignment horizontal="center" vertical="center" wrapText="1"/>
    </xf>
    <xf numFmtId="3" fontId="23" fillId="15" borderId="18" xfId="0" applyNumberFormat="1" applyFont="1" applyFill="1" applyBorder="1" applyAlignment="1">
      <alignment horizontal="center" vertical="center" wrapText="1"/>
    </xf>
    <xf numFmtId="3" fontId="15" fillId="15" borderId="16" xfId="0" applyNumberFormat="1" applyFont="1" applyFill="1" applyBorder="1" applyAlignment="1">
      <alignment horizontal="center" vertical="center" wrapText="1"/>
    </xf>
    <xf numFmtId="3" fontId="15" fillId="15" borderId="17" xfId="0" applyNumberFormat="1" applyFont="1" applyFill="1" applyBorder="1" applyAlignment="1">
      <alignment horizontal="center" vertical="center" wrapText="1"/>
    </xf>
    <xf numFmtId="3" fontId="15" fillId="0" borderId="0" xfId="2" applyNumberFormat="1" applyFont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4" borderId="12" xfId="0" applyFont="1" applyFill="1" applyBorder="1" applyAlignment="1">
      <alignment horizontal="center" vertical="center" wrapText="1"/>
    </xf>
    <xf numFmtId="0" fontId="20" fillId="4" borderId="12" xfId="0" applyFont="1" applyFill="1" applyBorder="1" applyAlignment="1">
      <alignment horizontal="center" vertical="center" wrapText="1"/>
    </xf>
    <xf numFmtId="0" fontId="20" fillId="4" borderId="19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15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164" fontId="15" fillId="14" borderId="2" xfId="2" applyNumberFormat="1" applyFont="1" applyFill="1" applyBorder="1" applyAlignment="1">
      <alignment horizontal="center" vertical="center" wrapText="1"/>
    </xf>
    <xf numFmtId="164" fontId="15" fillId="14" borderId="4" xfId="2" applyNumberFormat="1" applyFont="1" applyFill="1" applyBorder="1" applyAlignment="1">
      <alignment horizontal="center" vertical="center" wrapText="1"/>
    </xf>
    <xf numFmtId="164" fontId="15" fillId="14" borderId="1" xfId="2" applyNumberFormat="1" applyFont="1" applyFill="1" applyBorder="1" applyAlignment="1">
      <alignment horizontal="center" vertical="center" wrapText="1"/>
    </xf>
    <xf numFmtId="164" fontId="15" fillId="7" borderId="1" xfId="2" applyNumberFormat="1" applyFont="1" applyFill="1" applyBorder="1" applyAlignment="1">
      <alignment horizontal="center" vertical="center" wrapText="1"/>
    </xf>
    <xf numFmtId="10" fontId="18" fillId="2" borderId="2" xfId="2" applyNumberFormat="1" applyFont="1" applyFill="1" applyBorder="1" applyAlignment="1">
      <alignment vertical="center" wrapText="1"/>
    </xf>
    <xf numFmtId="10" fontId="15" fillId="0" borderId="4" xfId="2" applyNumberFormat="1" applyFont="1" applyBorder="1" applyAlignment="1">
      <alignment horizontal="center" vertical="center"/>
    </xf>
    <xf numFmtId="10" fontId="18" fillId="0" borderId="12" xfId="0" applyNumberFormat="1" applyFont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18" fillId="0" borderId="2" xfId="2" applyNumberFormat="1" applyFont="1" applyBorder="1" applyAlignment="1">
      <alignment horizontal="left" vertical="center" wrapText="1"/>
    </xf>
    <xf numFmtId="164" fontId="15" fillId="15" borderId="1" xfId="2" applyNumberFormat="1" applyFont="1" applyFill="1" applyBorder="1" applyAlignment="1">
      <alignment horizontal="center" vertical="center"/>
    </xf>
    <xf numFmtId="164" fontId="15" fillId="19" borderId="1" xfId="2" applyNumberFormat="1" applyFont="1" applyFill="1" applyBorder="1" applyAlignment="1">
      <alignment horizontal="center" vertical="center"/>
    </xf>
    <xf numFmtId="164" fontId="15" fillId="3" borderId="1" xfId="2" applyNumberFormat="1" applyFont="1" applyFill="1" applyBorder="1" applyAlignment="1">
      <alignment horizontal="center" vertical="center"/>
    </xf>
    <xf numFmtId="164" fontId="15" fillId="20" borderId="1" xfId="2" applyNumberFormat="1" applyFont="1" applyFill="1" applyBorder="1" applyAlignment="1">
      <alignment horizontal="center" vertical="center"/>
    </xf>
    <xf numFmtId="10" fontId="18" fillId="2" borderId="1" xfId="2" applyNumberFormat="1" applyFont="1" applyFill="1" applyBorder="1" applyAlignment="1">
      <alignment vertical="center" wrapText="1"/>
    </xf>
    <xf numFmtId="10" fontId="18" fillId="2" borderId="1" xfId="2" applyNumberFormat="1" applyFont="1" applyFill="1" applyBorder="1" applyAlignment="1">
      <alignment horizontal="center" vertical="center" wrapText="1"/>
    </xf>
    <xf numFmtId="10" fontId="18" fillId="24" borderId="1" xfId="2" applyNumberFormat="1" applyFont="1" applyFill="1" applyBorder="1" applyAlignment="1">
      <alignment horizontal="center" vertical="center" wrapText="1"/>
    </xf>
    <xf numFmtId="10" fontId="18" fillId="2" borderId="1" xfId="2" applyNumberFormat="1" applyFont="1" applyFill="1" applyBorder="1" applyAlignment="1">
      <alignment horizontal="left" vertical="center" wrapText="1"/>
    </xf>
    <xf numFmtId="4" fontId="18" fillId="2" borderId="1" xfId="2" applyNumberFormat="1" applyFont="1" applyFill="1" applyBorder="1" applyAlignment="1">
      <alignment vertical="center" wrapText="1"/>
    </xf>
    <xf numFmtId="4" fontId="18" fillId="2" borderId="1" xfId="2" applyNumberFormat="1" applyFont="1" applyFill="1" applyBorder="1" applyAlignment="1">
      <alignment horizontal="center" vertical="center" wrapText="1"/>
    </xf>
    <xf numFmtId="4" fontId="18" fillId="24" borderId="1" xfId="2" applyNumberFormat="1" applyFont="1" applyFill="1" applyBorder="1" applyAlignment="1">
      <alignment horizontal="center" vertical="center" wrapText="1"/>
    </xf>
    <xf numFmtId="4" fontId="18" fillId="2" borderId="1" xfId="2" applyNumberFormat="1" applyFont="1" applyFill="1" applyBorder="1" applyAlignment="1">
      <alignment horizontal="left" vertical="center" wrapText="1"/>
    </xf>
    <xf numFmtId="169" fontId="18" fillId="0" borderId="1" xfId="2" applyNumberFormat="1" applyFont="1" applyBorder="1" applyAlignment="1">
      <alignment horizontal="center" vertical="center"/>
    </xf>
    <xf numFmtId="169" fontId="18" fillId="0" borderId="1" xfId="2" applyNumberFormat="1" applyFont="1" applyBorder="1" applyAlignment="1">
      <alignment horizontal="left" vertical="center"/>
    </xf>
    <xf numFmtId="4" fontId="18" fillId="0" borderId="1" xfId="2" applyNumberFormat="1" applyFont="1" applyBorder="1" applyAlignment="1">
      <alignment horizontal="center" vertical="center"/>
    </xf>
    <xf numFmtId="10" fontId="18" fillId="2" borderId="2" xfId="2" applyNumberFormat="1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left" vertical="center" wrapText="1"/>
    </xf>
    <xf numFmtId="10" fontId="18" fillId="0" borderId="1" xfId="2" applyNumberFormat="1" applyFont="1" applyBorder="1" applyAlignment="1">
      <alignment horizontal="center" vertical="center"/>
    </xf>
    <xf numFmtId="0" fontId="18" fillId="0" borderId="1" xfId="2" applyFont="1" applyBorder="1" applyAlignment="1">
      <alignment horizontal="left" vertical="center"/>
    </xf>
    <xf numFmtId="0" fontId="17" fillId="0" borderId="0" xfId="1" applyFont="1"/>
    <xf numFmtId="0" fontId="15" fillId="9" borderId="2" xfId="3" applyFont="1" applyFill="1" applyBorder="1" applyAlignment="1">
      <alignment vertical="center"/>
    </xf>
    <xf numFmtId="3" fontId="14" fillId="25" borderId="2" xfId="1" applyNumberFormat="1" applyFont="1" applyFill="1" applyBorder="1" applyAlignment="1">
      <alignment vertical="center"/>
    </xf>
    <xf numFmtId="3" fontId="14" fillId="25" borderId="3" xfId="1" applyNumberFormat="1" applyFont="1" applyFill="1" applyBorder="1" applyAlignment="1">
      <alignment vertical="center"/>
    </xf>
    <xf numFmtId="3" fontId="14" fillId="25" borderId="4" xfId="1" applyNumberFormat="1" applyFont="1" applyFill="1" applyBorder="1" applyAlignment="1">
      <alignment vertical="center"/>
    </xf>
    <xf numFmtId="164" fontId="14" fillId="25" borderId="1" xfId="1" applyNumberFormat="1" applyFont="1" applyFill="1" applyBorder="1" applyAlignment="1">
      <alignment vertical="center" wrapText="1"/>
    </xf>
    <xf numFmtId="164" fontId="17" fillId="0" borderId="0" xfId="1" applyNumberFormat="1" applyFont="1"/>
    <xf numFmtId="0" fontId="17" fillId="0" borderId="1" xfId="1" applyFont="1" applyBorder="1" applyAlignment="1">
      <alignment horizontal="left" vertical="center" wrapText="1" indent="2"/>
    </xf>
    <xf numFmtId="0" fontId="15" fillId="3" borderId="1" xfId="1" applyFont="1" applyFill="1" applyBorder="1" applyAlignment="1">
      <alignment horizontal="left" vertical="center" wrapText="1"/>
    </xf>
    <xf numFmtId="0" fontId="15" fillId="0" borderId="0" xfId="1" applyFont="1"/>
    <xf numFmtId="0" fontId="17" fillId="0" borderId="3" xfId="1" applyFont="1" applyBorder="1" applyAlignment="1">
      <alignment vertical="center" wrapText="1"/>
    </xf>
    <xf numFmtId="0" fontId="17" fillId="0" borderId="3" xfId="1" applyFont="1" applyBorder="1" applyAlignment="1">
      <alignment horizontal="center" vertical="center" wrapText="1"/>
    </xf>
    <xf numFmtId="164" fontId="14" fillId="26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 indent="2"/>
    </xf>
    <xf numFmtId="4" fontId="17" fillId="0" borderId="0" xfId="1" applyNumberFormat="1" applyFont="1"/>
    <xf numFmtId="4" fontId="15" fillId="3" borderId="1" xfId="1" applyNumberFormat="1" applyFont="1" applyFill="1" applyBorder="1" applyAlignment="1">
      <alignment horizontal="left" vertical="center" wrapText="1"/>
    </xf>
    <xf numFmtId="4" fontId="15" fillId="0" borderId="0" xfId="1" applyNumberFormat="1" applyFont="1"/>
    <xf numFmtId="0" fontId="14" fillId="0" borderId="0" xfId="1" applyFont="1"/>
    <xf numFmtId="164" fontId="14" fillId="25" borderId="2" xfId="1" applyNumberFormat="1" applyFont="1" applyFill="1" applyBorder="1" applyAlignment="1">
      <alignment vertical="center"/>
    </xf>
    <xf numFmtId="164" fontId="14" fillId="25" borderId="4" xfId="1" applyNumberFormat="1" applyFont="1" applyFill="1" applyBorder="1" applyAlignment="1">
      <alignment vertical="center"/>
    </xf>
    <xf numFmtId="172" fontId="17" fillId="0" borderId="1" xfId="1" applyNumberFormat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10" fontId="17" fillId="0" borderId="1" xfId="1" applyNumberFormat="1" applyFont="1" applyBorder="1" applyAlignment="1">
      <alignment horizontal="left" vertical="center" wrapText="1"/>
    </xf>
    <xf numFmtId="10" fontId="17" fillId="0" borderId="0" xfId="1" applyNumberFormat="1" applyFont="1"/>
    <xf numFmtId="0" fontId="5" fillId="0" borderId="1" xfId="1" applyFont="1" applyBorder="1" applyAlignment="1">
      <alignment horizontal="left" vertical="center" wrapText="1"/>
    </xf>
    <xf numFmtId="164" fontId="14" fillId="3" borderId="1" xfId="1" applyNumberFormat="1" applyFont="1" applyFill="1" applyBorder="1" applyAlignment="1">
      <alignment vertical="center" wrapText="1"/>
    </xf>
    <xf numFmtId="4" fontId="17" fillId="0" borderId="1" xfId="1" applyNumberFormat="1" applyFont="1" applyBorder="1" applyAlignment="1">
      <alignment horizontal="left" vertical="center" wrapText="1"/>
    </xf>
    <xf numFmtId="10" fontId="17" fillId="0" borderId="1" xfId="1" applyNumberFormat="1" applyFont="1" applyBorder="1" applyAlignment="1">
      <alignment horizontal="left" vertical="center"/>
    </xf>
    <xf numFmtId="10" fontId="18" fillId="0" borderId="1" xfId="1" applyNumberFormat="1" applyFont="1" applyBorder="1" applyAlignment="1">
      <alignment horizontal="left" vertical="center" wrapText="1"/>
    </xf>
    <xf numFmtId="10" fontId="18" fillId="0" borderId="0" xfId="1" applyNumberFormat="1" applyFont="1"/>
    <xf numFmtId="3" fontId="18" fillId="0" borderId="1" xfId="1" applyNumberFormat="1" applyFont="1" applyBorder="1" applyAlignment="1">
      <alignment horizontal="left" vertical="center" wrapText="1"/>
    </xf>
    <xf numFmtId="3" fontId="3" fillId="0" borderId="20" xfId="0" applyNumberFormat="1" applyFont="1" applyBorder="1"/>
    <xf numFmtId="3" fontId="18" fillId="0" borderId="0" xfId="1" applyNumberFormat="1" applyFont="1"/>
    <xf numFmtId="3" fontId="15" fillId="25" borderId="3" xfId="1" applyNumberFormat="1" applyFont="1" applyFill="1" applyBorder="1" applyAlignment="1">
      <alignment vertical="center"/>
    </xf>
    <xf numFmtId="10" fontId="15" fillId="3" borderId="1" xfId="1" applyNumberFormat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left" vertical="center" wrapText="1"/>
    </xf>
    <xf numFmtId="10" fontId="18" fillId="0" borderId="1" xfId="1" applyNumberFormat="1" applyFont="1" applyBorder="1" applyAlignment="1">
      <alignment horizontal="center" vertical="center" wrapText="1"/>
    </xf>
    <xf numFmtId="0" fontId="18" fillId="0" borderId="0" xfId="1" applyFont="1"/>
    <xf numFmtId="3" fontId="14" fillId="0" borderId="8" xfId="1" applyNumberFormat="1" applyFont="1" applyBorder="1" applyAlignment="1">
      <alignment vertical="center"/>
    </xf>
    <xf numFmtId="3" fontId="14" fillId="0" borderId="9" xfId="1" applyNumberFormat="1" applyFont="1" applyBorder="1" applyAlignment="1">
      <alignment vertical="center"/>
    </xf>
    <xf numFmtId="3" fontId="14" fillId="0" borderId="10" xfId="1" applyNumberFormat="1" applyFont="1" applyBorder="1" applyAlignment="1">
      <alignment vertical="center"/>
    </xf>
    <xf numFmtId="3" fontId="15" fillId="0" borderId="9" xfId="1" applyNumberFormat="1" applyFont="1" applyBorder="1" applyAlignment="1">
      <alignment vertical="center"/>
    </xf>
    <xf numFmtId="3" fontId="15" fillId="0" borderId="10" xfId="1" applyNumberFormat="1" applyFont="1" applyBorder="1" applyAlignment="1">
      <alignment vertical="center"/>
    </xf>
    <xf numFmtId="3" fontId="14" fillId="0" borderId="8" xfId="1" applyNumberFormat="1" applyFont="1" applyBorder="1" applyAlignment="1">
      <alignment horizontal="left" vertical="center"/>
    </xf>
    <xf numFmtId="3" fontId="14" fillId="0" borderId="9" xfId="1" applyNumberFormat="1" applyFont="1" applyBorder="1" applyAlignment="1">
      <alignment horizontal="left" vertical="center"/>
    </xf>
    <xf numFmtId="3" fontId="14" fillId="0" borderId="10" xfId="1" applyNumberFormat="1" applyFont="1" applyBorder="1" applyAlignment="1">
      <alignment horizontal="left" vertical="center"/>
    </xf>
    <xf numFmtId="3" fontId="15" fillId="0" borderId="9" xfId="1" applyNumberFormat="1" applyFont="1" applyBorder="1" applyAlignment="1">
      <alignment horizontal="left" vertical="center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24" xfId="1" applyNumberFormat="1" applyFont="1" applyBorder="1" applyAlignment="1">
      <alignment horizontal="center" vertical="center"/>
    </xf>
    <xf numFmtId="3" fontId="17" fillId="0" borderId="1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26" fillId="8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3" fontId="17" fillId="2" borderId="5" xfId="2" applyNumberFormat="1" applyFont="1" applyFill="1" applyBorder="1" applyAlignment="1">
      <alignment horizontal="center" vertical="center" wrapText="1"/>
    </xf>
    <xf numFmtId="3" fontId="17" fillId="2" borderId="11" xfId="2" applyNumberFormat="1" applyFont="1" applyFill="1" applyBorder="1" applyAlignment="1">
      <alignment horizontal="center" vertical="center" wrapText="1"/>
    </xf>
    <xf numFmtId="3" fontId="17" fillId="2" borderId="6" xfId="2" applyNumberFormat="1" applyFont="1" applyFill="1" applyBorder="1" applyAlignment="1">
      <alignment horizontal="center" vertical="center" wrapText="1"/>
    </xf>
    <xf numFmtId="3" fontId="18" fillId="2" borderId="5" xfId="2" applyNumberFormat="1" applyFont="1" applyFill="1" applyBorder="1" applyAlignment="1">
      <alignment horizontal="center" vertical="center" wrapText="1"/>
    </xf>
    <xf numFmtId="3" fontId="18" fillId="2" borderId="11" xfId="2" applyNumberFormat="1" applyFont="1" applyFill="1" applyBorder="1" applyAlignment="1">
      <alignment horizontal="center" vertical="center" wrapText="1"/>
    </xf>
    <xf numFmtId="3" fontId="18" fillId="2" borderId="6" xfId="2" applyNumberFormat="1" applyFont="1" applyFill="1" applyBorder="1" applyAlignment="1">
      <alignment horizontal="center" vertical="center" wrapText="1"/>
    </xf>
    <xf numFmtId="3" fontId="18" fillId="4" borderId="5" xfId="0" applyNumberFormat="1" applyFont="1" applyFill="1" applyBorder="1" applyAlignment="1">
      <alignment horizontal="center" vertical="center"/>
    </xf>
    <xf numFmtId="3" fontId="18" fillId="4" borderId="11" xfId="0" applyNumberFormat="1" applyFont="1" applyFill="1" applyBorder="1" applyAlignment="1">
      <alignment horizontal="center" vertical="center"/>
    </xf>
    <xf numFmtId="3" fontId="18" fillId="4" borderId="6" xfId="0" applyNumberFormat="1" applyFont="1" applyFill="1" applyBorder="1" applyAlignment="1">
      <alignment horizontal="center" vertical="center"/>
    </xf>
    <xf numFmtId="3" fontId="9" fillId="0" borderId="5" xfId="2" applyNumberFormat="1" applyBorder="1" applyAlignment="1">
      <alignment horizontal="center" vertical="center"/>
    </xf>
    <xf numFmtId="3" fontId="9" fillId="0" borderId="11" xfId="2" applyNumberFormat="1" applyBorder="1" applyAlignment="1">
      <alignment horizontal="center" vertical="center"/>
    </xf>
    <xf numFmtId="3" fontId="9" fillId="0" borderId="6" xfId="2" applyNumberFormat="1" applyBorder="1" applyAlignment="1">
      <alignment horizontal="center" vertical="center"/>
    </xf>
    <xf numFmtId="164" fontId="14" fillId="3" borderId="2" xfId="2" applyNumberFormat="1" applyFont="1" applyFill="1" applyBorder="1" applyAlignment="1">
      <alignment horizontal="left" vertical="center" wrapText="1"/>
    </xf>
    <xf numFmtId="164" fontId="14" fillId="3" borderId="3" xfId="2" applyNumberFormat="1" applyFont="1" applyFill="1" applyBorder="1" applyAlignment="1">
      <alignment horizontal="left" vertical="center" wrapText="1"/>
    </xf>
    <xf numFmtId="164" fontId="14" fillId="3" borderId="4" xfId="2" applyNumberFormat="1" applyFont="1" applyFill="1" applyBorder="1" applyAlignment="1">
      <alignment horizontal="left" vertical="center" wrapText="1"/>
    </xf>
    <xf numFmtId="3" fontId="17" fillId="2" borderId="5" xfId="2" applyNumberFormat="1" applyFont="1" applyFill="1" applyBorder="1" applyAlignment="1">
      <alignment horizontal="center" vertical="center"/>
    </xf>
    <xf numFmtId="3" fontId="17" fillId="2" borderId="11" xfId="2" applyNumberFormat="1" applyFont="1" applyFill="1" applyBorder="1" applyAlignment="1">
      <alignment horizontal="center" vertical="center"/>
    </xf>
    <xf numFmtId="3" fontId="17" fillId="2" borderId="6" xfId="2" applyNumberFormat="1" applyFont="1" applyFill="1" applyBorder="1" applyAlignment="1">
      <alignment horizontal="center" vertical="center"/>
    </xf>
    <xf numFmtId="3" fontId="18" fillId="2" borderId="5" xfId="2" applyNumberFormat="1" applyFont="1" applyFill="1" applyBorder="1" applyAlignment="1">
      <alignment horizontal="center" vertical="center"/>
    </xf>
    <xf numFmtId="3" fontId="18" fillId="2" borderId="11" xfId="2" applyNumberFormat="1" applyFont="1" applyFill="1" applyBorder="1" applyAlignment="1">
      <alignment horizontal="center" vertical="center"/>
    </xf>
    <xf numFmtId="3" fontId="18" fillId="2" borderId="6" xfId="2" applyNumberFormat="1" applyFont="1" applyFill="1" applyBorder="1" applyAlignment="1">
      <alignment horizontal="center" vertical="center"/>
    </xf>
    <xf numFmtId="3" fontId="18" fillId="4" borderId="5" xfId="0" applyNumberFormat="1" applyFont="1" applyFill="1" applyBorder="1" applyAlignment="1">
      <alignment horizontal="center" vertical="center" wrapText="1"/>
    </xf>
    <xf numFmtId="3" fontId="18" fillId="4" borderId="11" xfId="0" applyNumberFormat="1" applyFont="1" applyFill="1" applyBorder="1" applyAlignment="1">
      <alignment horizontal="center" vertical="center" wrapText="1"/>
    </xf>
    <xf numFmtId="3" fontId="18" fillId="4" borderId="6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3" fontId="15" fillId="4" borderId="11" xfId="0" applyNumberFormat="1" applyFont="1" applyFill="1" applyBorder="1" applyAlignment="1">
      <alignment horizontal="center" vertical="center" wrapText="1"/>
    </xf>
    <xf numFmtId="3" fontId="15" fillId="4" borderId="6" xfId="0" applyNumberFormat="1" applyFont="1" applyFill="1" applyBorder="1" applyAlignment="1">
      <alignment horizontal="center" vertical="center" wrapText="1"/>
    </xf>
    <xf numFmtId="3" fontId="18" fillId="0" borderId="9" xfId="2" applyNumberFormat="1" applyFont="1" applyBorder="1" applyAlignment="1">
      <alignment horizontal="center" vertical="center" wrapText="1"/>
    </xf>
    <xf numFmtId="3" fontId="18" fillId="0" borderId="7" xfId="2" applyNumberFormat="1" applyFont="1" applyBorder="1" applyAlignment="1">
      <alignment horizontal="center" vertical="center" wrapText="1"/>
    </xf>
    <xf numFmtId="10" fontId="18" fillId="0" borderId="1" xfId="0" applyNumberFormat="1" applyFont="1" applyBorder="1" applyAlignment="1">
      <alignment horizontal="left" vertical="center"/>
    </xf>
    <xf numFmtId="0" fontId="27" fillId="0" borderId="0" xfId="2" applyFont="1" applyAlignment="1">
      <alignment horizontal="center" vertical="center" wrapText="1"/>
    </xf>
    <xf numFmtId="0" fontId="15" fillId="8" borderId="1" xfId="1" applyFont="1" applyFill="1" applyBorder="1" applyAlignment="1">
      <alignment horizontal="center" vertical="center"/>
    </xf>
    <xf numFmtId="164" fontId="15" fillId="13" borderId="1" xfId="2" applyNumberFormat="1" applyFont="1" applyFill="1" applyBorder="1" applyAlignment="1">
      <alignment horizontal="center" vertical="center"/>
    </xf>
    <xf numFmtId="164" fontId="15" fillId="7" borderId="1" xfId="2" applyNumberFormat="1" applyFont="1" applyFill="1" applyBorder="1" applyAlignment="1">
      <alignment horizontal="center" vertical="center" wrapText="1"/>
    </xf>
    <xf numFmtId="0" fontId="18" fillId="0" borderId="0" xfId="3" applyFont="1" applyAlignment="1">
      <alignment horizontal="center" vertical="center" wrapText="1"/>
    </xf>
    <xf numFmtId="0" fontId="15" fillId="9" borderId="4" xfId="3" applyFont="1" applyFill="1" applyBorder="1" applyAlignment="1">
      <alignment horizontal="center" vertical="center"/>
    </xf>
    <xf numFmtId="0" fontId="15" fillId="9" borderId="1" xfId="3" applyFont="1" applyFill="1" applyBorder="1" applyAlignment="1">
      <alignment horizontal="center" vertical="center"/>
    </xf>
    <xf numFmtId="164" fontId="14" fillId="25" borderId="2" xfId="1" applyNumberFormat="1" applyFont="1" applyFill="1" applyBorder="1" applyAlignment="1">
      <alignment horizontal="center" vertical="center"/>
    </xf>
    <xf numFmtId="164" fontId="14" fillId="25" borderId="4" xfId="1" applyNumberFormat="1" applyFont="1" applyFill="1" applyBorder="1" applyAlignment="1">
      <alignment horizontal="center" vertical="center"/>
    </xf>
    <xf numFmtId="164" fontId="15" fillId="25" borderId="2" xfId="1" applyNumberFormat="1" applyFont="1" applyFill="1" applyBorder="1" applyAlignment="1">
      <alignment horizontal="center" vertical="center"/>
    </xf>
    <xf numFmtId="164" fontId="15" fillId="25" borderId="4" xfId="1" applyNumberFormat="1" applyFont="1" applyFill="1" applyBorder="1" applyAlignment="1">
      <alignment horizontal="center" vertical="center"/>
    </xf>
    <xf numFmtId="10" fontId="18" fillId="0" borderId="19" xfId="0" applyNumberFormat="1" applyFont="1" applyBorder="1" applyAlignment="1">
      <alignment horizontal="center" vertical="center"/>
    </xf>
    <xf numFmtId="10" fontId="3" fillId="0" borderId="20" xfId="0" applyNumberFormat="1" applyFont="1" applyBorder="1"/>
    <xf numFmtId="10" fontId="17" fillId="0" borderId="23" xfId="1" applyNumberFormat="1" applyFont="1" applyBorder="1" applyAlignment="1">
      <alignment horizontal="center" vertical="center"/>
    </xf>
    <xf numFmtId="10" fontId="17" fillId="0" borderId="4" xfId="1" applyNumberFormat="1" applyFont="1" applyBorder="1" applyAlignment="1">
      <alignment horizontal="center" vertical="center"/>
    </xf>
    <xf numFmtId="10" fontId="17" fillId="0" borderId="2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10" fontId="18" fillId="0" borderId="2" xfId="1" applyNumberFormat="1" applyFont="1" applyBorder="1" applyAlignment="1">
      <alignment horizontal="center" vertical="center"/>
    </xf>
    <xf numFmtId="10" fontId="18" fillId="0" borderId="4" xfId="1" applyNumberFormat="1" applyFont="1" applyBorder="1" applyAlignment="1">
      <alignment horizontal="center" vertical="center"/>
    </xf>
    <xf numFmtId="10" fontId="15" fillId="3" borderId="2" xfId="1" applyNumberFormat="1" applyFont="1" applyFill="1" applyBorder="1" applyAlignment="1">
      <alignment horizontal="center" vertical="center"/>
    </xf>
    <xf numFmtId="10" fontId="15" fillId="3" borderId="4" xfId="1" applyNumberFormat="1" applyFont="1" applyFill="1" applyBorder="1" applyAlignment="1">
      <alignment horizontal="center" vertical="center"/>
    </xf>
    <xf numFmtId="0" fontId="15" fillId="3" borderId="4" xfId="1" applyFont="1" applyFill="1" applyBorder="1" applyAlignment="1">
      <alignment horizontal="center" vertical="center"/>
    </xf>
    <xf numFmtId="4" fontId="17" fillId="0" borderId="2" xfId="1" applyNumberFormat="1" applyFont="1" applyBorder="1" applyAlignment="1">
      <alignment horizontal="center" vertical="center"/>
    </xf>
    <xf numFmtId="4" fontId="17" fillId="0" borderId="4" xfId="1" applyNumberFormat="1" applyFont="1" applyBorder="1" applyAlignment="1">
      <alignment horizontal="center" vertical="center"/>
    </xf>
    <xf numFmtId="4" fontId="18" fillId="0" borderId="19" xfId="0" applyNumberFormat="1" applyFont="1" applyBorder="1" applyAlignment="1">
      <alignment horizontal="center" vertical="center"/>
    </xf>
    <xf numFmtId="4" fontId="3" fillId="0" borderId="20" xfId="0" applyNumberFormat="1" applyFont="1" applyBorder="1"/>
    <xf numFmtId="4" fontId="18" fillId="0" borderId="2" xfId="1" applyNumberFormat="1" applyFont="1" applyBorder="1" applyAlignment="1">
      <alignment horizontal="center" vertical="center"/>
    </xf>
    <xf numFmtId="4" fontId="18" fillId="0" borderId="4" xfId="1" applyNumberFormat="1" applyFont="1" applyBorder="1" applyAlignment="1">
      <alignment horizontal="center" vertical="center"/>
    </xf>
    <xf numFmtId="4" fontId="15" fillId="3" borderId="2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/>
    <xf numFmtId="4" fontId="18" fillId="0" borderId="2" xfId="0" applyNumberFormat="1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/>
    <xf numFmtId="0" fontId="17" fillId="0" borderId="2" xfId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3" fillId="0" borderId="20" xfId="0" applyFont="1" applyBorder="1"/>
    <xf numFmtId="3" fontId="17" fillId="0" borderId="2" xfId="1" applyNumberFormat="1" applyFont="1" applyBorder="1" applyAlignment="1">
      <alignment horizontal="center" vertical="center"/>
    </xf>
    <xf numFmtId="3" fontId="18" fillId="0" borderId="2" xfId="1" applyNumberFormat="1" applyFont="1" applyBorder="1" applyAlignment="1">
      <alignment horizontal="center" vertical="center"/>
    </xf>
    <xf numFmtId="3" fontId="18" fillId="0" borderId="4" xfId="1" applyNumberFormat="1" applyFont="1" applyBorder="1" applyAlignment="1">
      <alignment horizontal="center" vertical="center"/>
    </xf>
    <xf numFmtId="3" fontId="17" fillId="0" borderId="4" xfId="1" applyNumberFormat="1" applyFont="1" applyBorder="1" applyAlignment="1">
      <alignment horizontal="center" vertical="center"/>
    </xf>
    <xf numFmtId="3" fontId="18" fillId="0" borderId="19" xfId="0" applyNumberFormat="1" applyFont="1" applyBorder="1" applyAlignment="1">
      <alignment horizontal="center" vertical="center"/>
    </xf>
    <xf numFmtId="3" fontId="14" fillId="25" borderId="2" xfId="1" applyNumberFormat="1" applyFont="1" applyFill="1" applyBorder="1" applyAlignment="1">
      <alignment horizontal="left" vertical="center"/>
    </xf>
    <xf numFmtId="3" fontId="14" fillId="25" borderId="3" xfId="1" applyNumberFormat="1" applyFont="1" applyFill="1" applyBorder="1" applyAlignment="1">
      <alignment horizontal="left" vertical="center"/>
    </xf>
    <xf numFmtId="3" fontId="14" fillId="25" borderId="4" xfId="1" applyNumberFormat="1" applyFont="1" applyFill="1" applyBorder="1" applyAlignment="1">
      <alignment horizontal="left" vertical="center"/>
    </xf>
    <xf numFmtId="0" fontId="18" fillId="0" borderId="2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2" xfId="1" applyFont="1" applyBorder="1" applyAlignment="1">
      <alignment horizontal="center" vertical="top"/>
    </xf>
    <xf numFmtId="0" fontId="18" fillId="0" borderId="4" xfId="1" applyFont="1" applyBorder="1" applyAlignment="1">
      <alignment horizontal="center" vertical="top"/>
    </xf>
    <xf numFmtId="4" fontId="17" fillId="0" borderId="21" xfId="1" applyNumberFormat="1" applyFont="1" applyBorder="1" applyAlignment="1">
      <alignment horizontal="center" vertical="center"/>
    </xf>
    <xf numFmtId="4" fontId="17" fillId="0" borderId="22" xfId="1" applyNumberFormat="1" applyFont="1" applyBorder="1" applyAlignment="1">
      <alignment horizontal="center" vertical="center"/>
    </xf>
    <xf numFmtId="4" fontId="18" fillId="0" borderId="28" xfId="1" applyNumberFormat="1" applyFont="1" applyBorder="1" applyAlignment="1">
      <alignment horizontal="center" vertical="center"/>
    </xf>
    <xf numFmtId="4" fontId="18" fillId="0" borderId="29" xfId="1" applyNumberFormat="1" applyFont="1" applyBorder="1" applyAlignment="1">
      <alignment horizontal="center" vertical="center"/>
    </xf>
    <xf numFmtId="4" fontId="17" fillId="0" borderId="25" xfId="1" applyNumberFormat="1" applyFont="1" applyBorder="1" applyAlignment="1">
      <alignment horizontal="center" vertical="center"/>
    </xf>
    <xf numFmtId="4" fontId="17" fillId="0" borderId="32" xfId="1" applyNumberFormat="1" applyFont="1" applyBorder="1" applyAlignment="1">
      <alignment horizontal="center" vertical="center"/>
    </xf>
    <xf numFmtId="4" fontId="18" fillId="0" borderId="21" xfId="1" applyNumberFormat="1" applyFont="1" applyBorder="1" applyAlignment="1">
      <alignment horizontal="center" vertical="center"/>
    </xf>
    <xf numFmtId="4" fontId="18" fillId="0" borderId="22" xfId="1" applyNumberFormat="1" applyFont="1" applyBorder="1" applyAlignment="1">
      <alignment horizontal="center" vertical="center"/>
    </xf>
    <xf numFmtId="4" fontId="17" fillId="0" borderId="31" xfId="1" applyNumberFormat="1" applyFont="1" applyBorder="1" applyAlignment="1">
      <alignment horizontal="center" vertical="center"/>
    </xf>
    <xf numFmtId="4" fontId="17" fillId="0" borderId="26" xfId="1" applyNumberFormat="1" applyFont="1" applyBorder="1" applyAlignment="1">
      <alignment horizontal="center" vertical="center"/>
    </xf>
    <xf numFmtId="4" fontId="18" fillId="0" borderId="31" xfId="1" applyNumberFormat="1" applyFont="1" applyBorder="1" applyAlignment="1">
      <alignment horizontal="center" vertical="center"/>
    </xf>
    <xf numFmtId="4" fontId="18" fillId="0" borderId="26" xfId="1" applyNumberFormat="1" applyFont="1" applyBorder="1" applyAlignment="1">
      <alignment horizontal="center" vertical="center"/>
    </xf>
    <xf numFmtId="4" fontId="17" fillId="0" borderId="28" xfId="1" applyNumberFormat="1" applyFont="1" applyBorder="1" applyAlignment="1">
      <alignment horizontal="center" vertical="center"/>
    </xf>
    <xf numFmtId="4" fontId="17" fillId="0" borderId="29" xfId="1" applyNumberFormat="1" applyFont="1" applyBorder="1" applyAlignment="1">
      <alignment horizontal="center" vertical="center"/>
    </xf>
    <xf numFmtId="4" fontId="18" fillId="0" borderId="25" xfId="1" applyNumberFormat="1" applyFont="1" applyBorder="1" applyAlignment="1">
      <alignment horizontal="center" vertical="center"/>
    </xf>
    <xf numFmtId="4" fontId="18" fillId="0" borderId="32" xfId="1" applyNumberFormat="1" applyFont="1" applyBorder="1" applyAlignment="1">
      <alignment horizontal="center" vertical="center"/>
    </xf>
    <xf numFmtId="10" fontId="18" fillId="0" borderId="23" xfId="1" applyNumberFormat="1" applyFont="1" applyBorder="1" applyAlignment="1">
      <alignment horizontal="center" vertical="center" wrapText="1"/>
    </xf>
    <xf numFmtId="10" fontId="18" fillId="0" borderId="4" xfId="1" applyNumberFormat="1" applyFont="1" applyBorder="1" applyAlignment="1">
      <alignment horizontal="center" vertical="center" wrapText="1"/>
    </xf>
    <xf numFmtId="3" fontId="15" fillId="25" borderId="2" xfId="1" applyNumberFormat="1" applyFont="1" applyFill="1" applyBorder="1" applyAlignment="1">
      <alignment horizontal="left" vertical="center"/>
    </xf>
    <xf numFmtId="3" fontId="3" fillId="0" borderId="20" xfId="0" applyNumberFormat="1" applyFont="1" applyBorder="1"/>
    <xf numFmtId="10" fontId="15" fillId="3" borderId="2" xfId="1" applyNumberFormat="1" applyFont="1" applyFill="1" applyBorder="1" applyAlignment="1">
      <alignment horizontal="center" vertical="center" wrapText="1"/>
    </xf>
    <xf numFmtId="10" fontId="15" fillId="3" borderId="4" xfId="1" applyNumberFormat="1" applyFont="1" applyFill="1" applyBorder="1" applyAlignment="1">
      <alignment horizontal="center" vertical="center" wrapText="1"/>
    </xf>
    <xf numFmtId="3" fontId="15" fillId="25" borderId="3" xfId="1" applyNumberFormat="1" applyFont="1" applyFill="1" applyBorder="1" applyAlignment="1">
      <alignment horizontal="left" vertical="center"/>
    </xf>
    <xf numFmtId="3" fontId="15" fillId="25" borderId="4" xfId="1" applyNumberFormat="1" applyFont="1" applyFill="1" applyBorder="1" applyAlignment="1">
      <alignment horizontal="left" vertical="center"/>
    </xf>
    <xf numFmtId="0" fontId="15" fillId="3" borderId="1" xfId="1" applyFont="1" applyFill="1" applyBorder="1" applyAlignment="1">
      <alignment horizontal="left" vertical="center" wrapText="1"/>
    </xf>
    <xf numFmtId="3" fontId="17" fillId="0" borderId="21" xfId="1" applyNumberFormat="1" applyFont="1" applyBorder="1" applyAlignment="1">
      <alignment horizontal="center" vertical="center"/>
    </xf>
    <xf numFmtId="3" fontId="17" fillId="0" borderId="22" xfId="1" applyNumberFormat="1" applyFont="1" applyBorder="1" applyAlignment="1">
      <alignment horizontal="center" vertical="center"/>
    </xf>
    <xf numFmtId="164" fontId="14" fillId="25" borderId="8" xfId="1" applyNumberFormat="1" applyFont="1" applyFill="1" applyBorder="1" applyAlignment="1">
      <alignment horizontal="center" vertical="center"/>
    </xf>
    <xf numFmtId="164" fontId="14" fillId="25" borderId="10" xfId="1" applyNumberFormat="1" applyFont="1" applyFill="1" applyBorder="1" applyAlignment="1">
      <alignment horizontal="center" vertical="center"/>
    </xf>
    <xf numFmtId="3" fontId="18" fillId="4" borderId="23" xfId="0" applyNumberFormat="1" applyFont="1" applyFill="1" applyBorder="1" applyAlignment="1">
      <alignment horizontal="center" vertical="center"/>
    </xf>
    <xf numFmtId="3" fontId="18" fillId="4" borderId="4" xfId="0" applyNumberFormat="1" applyFont="1" applyFill="1" applyBorder="1" applyAlignment="1">
      <alignment horizontal="center" vertical="center"/>
    </xf>
    <xf numFmtId="3" fontId="17" fillId="0" borderId="28" xfId="1" applyNumberFormat="1" applyFont="1" applyBorder="1" applyAlignment="1">
      <alignment horizontal="center" vertical="center"/>
    </xf>
    <xf numFmtId="3" fontId="17" fillId="0" borderId="29" xfId="1" applyNumberFormat="1" applyFont="1" applyBorder="1" applyAlignment="1">
      <alignment horizontal="center" vertical="center"/>
    </xf>
    <xf numFmtId="3" fontId="18" fillId="0" borderId="28" xfId="1" applyNumberFormat="1" applyFont="1" applyBorder="1" applyAlignment="1">
      <alignment horizontal="center" vertical="center"/>
    </xf>
    <xf numFmtId="3" fontId="18" fillId="0" borderId="29" xfId="1" applyNumberFormat="1" applyFont="1" applyBorder="1" applyAlignment="1">
      <alignment horizontal="center" vertical="center"/>
    </xf>
    <xf numFmtId="3" fontId="17" fillId="0" borderId="30" xfId="1" applyNumberFormat="1" applyFont="1" applyBorder="1" applyAlignment="1">
      <alignment horizontal="center" vertical="center"/>
    </xf>
    <xf numFmtId="3" fontId="17" fillId="0" borderId="12" xfId="1" applyNumberFormat="1" applyFont="1" applyBorder="1" applyAlignment="1">
      <alignment horizontal="center" vertical="center"/>
    </xf>
    <xf numFmtId="3" fontId="17" fillId="0" borderId="19" xfId="1" applyNumberFormat="1" applyFont="1" applyBorder="1" applyAlignment="1">
      <alignment horizontal="center" vertical="center"/>
    </xf>
    <xf numFmtId="3" fontId="17" fillId="0" borderId="27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18" fillId="0" borderId="27" xfId="1" applyNumberFormat="1" applyFont="1" applyBorder="1" applyAlignment="1">
      <alignment horizontal="center" vertical="center"/>
    </xf>
    <xf numFmtId="3" fontId="17" fillId="0" borderId="18" xfId="1" applyNumberFormat="1" applyFont="1" applyBorder="1" applyAlignment="1">
      <alignment horizontal="center" vertical="center"/>
    </xf>
    <xf numFmtId="3" fontId="17" fillId="0" borderId="24" xfId="1" applyNumberFormat="1" applyFont="1" applyBorder="1" applyAlignment="1">
      <alignment horizontal="center" vertical="center"/>
    </xf>
    <xf numFmtId="3" fontId="14" fillId="3" borderId="2" xfId="1" applyNumberFormat="1" applyFont="1" applyFill="1" applyBorder="1" applyAlignment="1">
      <alignment horizontal="center" vertical="center"/>
    </xf>
    <xf numFmtId="3" fontId="14" fillId="3" borderId="4" xfId="1" applyNumberFormat="1" applyFont="1" applyFill="1" applyBorder="1" applyAlignment="1">
      <alignment horizontal="center" vertical="center"/>
    </xf>
    <xf numFmtId="3" fontId="14" fillId="3" borderId="25" xfId="1" applyNumberFormat="1" applyFont="1" applyFill="1" applyBorder="1" applyAlignment="1">
      <alignment horizontal="center" vertical="center"/>
    </xf>
    <xf numFmtId="3" fontId="14" fillId="3" borderId="26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8" fillId="27" borderId="2" xfId="1" applyNumberFormat="1" applyFont="1" applyFill="1" applyBorder="1" applyAlignment="1">
      <alignment horizontal="center" vertical="center"/>
    </xf>
    <xf numFmtId="3" fontId="18" fillId="27" borderId="4" xfId="1" applyNumberFormat="1" applyFont="1" applyFill="1" applyBorder="1" applyAlignment="1">
      <alignment horizontal="center" vertical="center"/>
    </xf>
  </cellXfs>
  <cellStyles count="6">
    <cellStyle name="Normal" xfId="0" builtinId="0"/>
    <cellStyle name="Normal 2" xfId="1" xr:uid="{492D2CE7-CBE8-44E1-92B8-E02020C5D046}"/>
    <cellStyle name="Normal 5 2" xfId="2" xr:uid="{BC8143EA-7BBC-4A8B-B07D-EF6AED7D1D2E}"/>
    <cellStyle name="Normal 6 2" xfId="3" xr:uid="{178997B9-4CBD-455B-B90F-41BF26923932}"/>
    <cellStyle name="Porcentagem 2" xfId="4" xr:uid="{41FFDF3D-3626-4178-8CC3-CB34369E3986}"/>
    <cellStyle name="Porcentagem 4" xfId="5" xr:uid="{5F0E6D14-AF93-4765-82B1-FFDBEE7860A5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59</xdr:col>
      <xdr:colOff>95250</xdr:colOff>
      <xdr:row>0</xdr:row>
      <xdr:rowOff>95250</xdr:rowOff>
    </xdr:from>
    <xdr:to>
      <xdr:col>59</xdr:col>
      <xdr:colOff>1762125</xdr:colOff>
      <xdr:row>0</xdr:row>
      <xdr:rowOff>590550</xdr:rowOff>
    </xdr:to>
    <xdr:pic>
      <xdr:nvPicPr>
        <xdr:cNvPr id="1027" name="Imagem 1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B88A965-9405-2DB4-0739-DB82731F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16668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59</xdr:col>
      <xdr:colOff>2800350</xdr:colOff>
      <xdr:row>0</xdr:row>
      <xdr:rowOff>85725</xdr:rowOff>
    </xdr:from>
    <xdr:to>
      <xdr:col>89</xdr:col>
      <xdr:colOff>666750</xdr:colOff>
      <xdr:row>0</xdr:row>
      <xdr:rowOff>619125</xdr:rowOff>
    </xdr:to>
    <xdr:pic>
      <xdr:nvPicPr>
        <xdr:cNvPr id="1028" name="Imagem 2">
          <a:extLst>
            <a:ext uri="{FF2B5EF4-FFF2-40B4-BE49-F238E27FC236}">
              <a16:creationId xmlns:a16="http://schemas.microsoft.com/office/drawing/2014/main" id="{DD28EAB7-EBAE-97AA-85FF-05EAE6217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85725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53</xdr:col>
      <xdr:colOff>133350</xdr:colOff>
      <xdr:row>0</xdr:row>
      <xdr:rowOff>152400</xdr:rowOff>
    </xdr:from>
    <xdr:to>
      <xdr:col>53</xdr:col>
      <xdr:colOff>1800225</xdr:colOff>
      <xdr:row>0</xdr:row>
      <xdr:rowOff>638175</xdr:rowOff>
    </xdr:to>
    <xdr:pic>
      <xdr:nvPicPr>
        <xdr:cNvPr id="2051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C50C720A-ACF4-6427-D3EC-BAC99C56C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52400"/>
          <a:ext cx="1666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53</xdr:col>
      <xdr:colOff>2419350</xdr:colOff>
      <xdr:row>0</xdr:row>
      <xdr:rowOff>152400</xdr:rowOff>
    </xdr:from>
    <xdr:to>
      <xdr:col>81</xdr:col>
      <xdr:colOff>466725</xdr:colOff>
      <xdr:row>0</xdr:row>
      <xdr:rowOff>685800</xdr:rowOff>
    </xdr:to>
    <xdr:pic>
      <xdr:nvPicPr>
        <xdr:cNvPr id="2052" name="Imagem 2">
          <a:extLst>
            <a:ext uri="{FF2B5EF4-FFF2-40B4-BE49-F238E27FC236}">
              <a16:creationId xmlns:a16="http://schemas.microsoft.com/office/drawing/2014/main" id="{52EB4A42-5B21-5922-400F-EE14ABC06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52400"/>
          <a:ext cx="36480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66675</xdr:rowOff>
    </xdr:from>
    <xdr:to>
      <xdr:col>0</xdr:col>
      <xdr:colOff>2105025</xdr:colOff>
      <xdr:row>3</xdr:row>
      <xdr:rowOff>47625</xdr:rowOff>
    </xdr:to>
    <xdr:pic>
      <xdr:nvPicPr>
        <xdr:cNvPr id="3075" name="Imagem 3" descr="Uma imagem contendo objeto, relógio&#10;&#10;Descrição gerada automaticamente">
          <a:extLst>
            <a:ext uri="{FF2B5EF4-FFF2-40B4-BE49-F238E27FC236}">
              <a16:creationId xmlns:a16="http://schemas.microsoft.com/office/drawing/2014/main" id="{AADA6438-6208-05B1-6819-B59A145AA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675"/>
          <a:ext cx="16668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3276600</xdr:colOff>
      <xdr:row>0</xdr:row>
      <xdr:rowOff>57150</xdr:rowOff>
    </xdr:from>
    <xdr:to>
      <xdr:col>94</xdr:col>
      <xdr:colOff>1209675</xdr:colOff>
      <xdr:row>3</xdr:row>
      <xdr:rowOff>104775</xdr:rowOff>
    </xdr:to>
    <xdr:pic>
      <xdr:nvPicPr>
        <xdr:cNvPr id="3076" name="Imagem 2">
          <a:extLst>
            <a:ext uri="{FF2B5EF4-FFF2-40B4-BE49-F238E27FC236}">
              <a16:creationId xmlns:a16="http://schemas.microsoft.com/office/drawing/2014/main" id="{D4ABFA7D-6739-BA82-8862-54DE3E688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57150"/>
          <a:ext cx="3600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F4BF-8300-4125-959B-C5B95EB947A7}">
  <sheetPr>
    <tabColor theme="9" tint="0.59999389629810485"/>
  </sheetPr>
  <dimension ref="A1:CY158"/>
  <sheetViews>
    <sheetView showGridLines="0" view="pageBreakPreview" topLeftCell="BH1" zoomScaleNormal="100" zoomScaleSheetLayoutView="100" workbookViewId="0">
      <selection activeCell="CL158" sqref="A2:CY158"/>
    </sheetView>
  </sheetViews>
  <sheetFormatPr defaultColWidth="8.7109375" defaultRowHeight="15" x14ac:dyDescent="0.25"/>
  <cols>
    <col min="1" max="1" width="49.42578125" style="93" hidden="1" customWidth="1"/>
    <col min="2" max="27" width="21.7109375" style="94" hidden="1" customWidth="1"/>
    <col min="28" max="34" width="15.7109375" style="94" hidden="1" customWidth="1"/>
    <col min="35" max="35" width="13.85546875" style="94" hidden="1" customWidth="1"/>
    <col min="36" max="36" width="15.7109375" style="179" hidden="1" customWidth="1"/>
    <col min="37" max="37" width="21.140625" style="94" hidden="1" customWidth="1"/>
    <col min="38" max="38" width="20.7109375" style="179" hidden="1" customWidth="1"/>
    <col min="39" max="39" width="13.85546875" style="94" hidden="1" customWidth="1"/>
    <col min="40" max="42" width="15.7109375" style="94" hidden="1" customWidth="1"/>
    <col min="43" max="44" width="20.7109375" style="94" hidden="1" customWidth="1"/>
    <col min="45" max="45" width="20.7109375" style="5" hidden="1" customWidth="1"/>
    <col min="46" max="46" width="12.7109375" style="5" hidden="1" customWidth="1"/>
    <col min="47" max="50" width="14.85546875" style="5" hidden="1" customWidth="1"/>
    <col min="51" max="52" width="20.7109375" style="5" hidden="1" customWidth="1"/>
    <col min="53" max="53" width="15.42578125" style="5" hidden="1" customWidth="1"/>
    <col min="54" max="54" width="16.42578125" style="5" hidden="1" customWidth="1"/>
    <col min="55" max="55" width="13.42578125" style="5" hidden="1" customWidth="1"/>
    <col min="56" max="56" width="14.85546875" style="5" hidden="1" customWidth="1"/>
    <col min="57" max="57" width="20.28515625" style="5" hidden="1" customWidth="1"/>
    <col min="58" max="58" width="15.140625" style="5" hidden="1" customWidth="1"/>
    <col min="59" max="59" width="13.42578125" style="5" hidden="1" customWidth="1"/>
    <col min="60" max="60" width="65.28515625" style="180" customWidth="1"/>
    <col min="61" max="63" width="20.7109375" style="5" hidden="1" customWidth="1"/>
    <col min="64" max="64" width="20.7109375" style="5" customWidth="1"/>
    <col min="65" max="75" width="18.28515625" style="5" hidden="1" customWidth="1"/>
    <col min="76" max="76" width="8.7109375" style="5" hidden="1" customWidth="1"/>
    <col min="77" max="77" width="21" style="5" hidden="1" customWidth="1"/>
    <col min="78" max="79" width="24" style="5" hidden="1" customWidth="1"/>
    <col min="80" max="86" width="7.140625" style="5" hidden="1" customWidth="1"/>
    <col min="87" max="87" width="7" style="5" hidden="1" customWidth="1"/>
    <col min="88" max="89" width="20.7109375" style="5" hidden="1" customWidth="1"/>
    <col min="90" max="90" width="20.7109375" style="5" customWidth="1"/>
    <col min="91" max="103" width="20.7109375" style="5" hidden="1" customWidth="1"/>
    <col min="104" max="16384" width="8.7109375" style="5"/>
  </cols>
  <sheetData>
    <row r="1" spans="1:103" s="3" customFormat="1" ht="53.25" customHeight="1" x14ac:dyDescent="0.25">
      <c r="A1" s="1">
        <f>COLUMN()</f>
        <v>1</v>
      </c>
      <c r="B1" s="1">
        <v>2</v>
      </c>
      <c r="C1" s="1">
        <f>COLUMN()</f>
        <v>3</v>
      </c>
      <c r="D1" s="1">
        <f>COLUMN()</f>
        <v>4</v>
      </c>
      <c r="E1" s="1">
        <f>COLUMN()</f>
        <v>5</v>
      </c>
      <c r="F1" s="1">
        <f>COLUMN()</f>
        <v>6</v>
      </c>
      <c r="G1" s="1">
        <f>COLUMN()</f>
        <v>7</v>
      </c>
      <c r="H1" s="1">
        <f>COLUMN()</f>
        <v>8</v>
      </c>
      <c r="I1" s="1">
        <f>COLUMN()</f>
        <v>9</v>
      </c>
      <c r="J1" s="1">
        <f>COLUMN()</f>
        <v>10</v>
      </c>
      <c r="K1" s="1">
        <f>COLUMN()</f>
        <v>11</v>
      </c>
      <c r="L1" s="1">
        <f>COLUMN()</f>
        <v>12</v>
      </c>
      <c r="M1" s="1">
        <f>COLUMN()</f>
        <v>13</v>
      </c>
      <c r="N1" s="1">
        <f>COLUMN()</f>
        <v>14</v>
      </c>
      <c r="O1" s="1">
        <v>26</v>
      </c>
      <c r="P1" s="1">
        <f>COLUMN()</f>
        <v>16</v>
      </c>
      <c r="Q1" s="1">
        <f>COLUMN()</f>
        <v>17</v>
      </c>
      <c r="R1" s="1">
        <f>COLUMN()</f>
        <v>18</v>
      </c>
      <c r="S1" s="1">
        <f>COLUMN()</f>
        <v>19</v>
      </c>
      <c r="T1" s="1">
        <f>COLUMN()</f>
        <v>20</v>
      </c>
      <c r="U1" s="1">
        <f>COLUMN()</f>
        <v>21</v>
      </c>
      <c r="V1" s="1">
        <f>COLUMN()</f>
        <v>22</v>
      </c>
      <c r="W1" s="1">
        <f>COLUMN()</f>
        <v>23</v>
      </c>
      <c r="X1" s="1">
        <f>COLUMN()</f>
        <v>24</v>
      </c>
      <c r="Y1" s="1">
        <f>COLUMN()</f>
        <v>25</v>
      </c>
      <c r="Z1" s="1">
        <f>COLUMN()</f>
        <v>26</v>
      </c>
      <c r="AA1" s="1">
        <f>COLUMN()</f>
        <v>27</v>
      </c>
      <c r="AB1" s="1">
        <v>50</v>
      </c>
      <c r="AC1" s="1">
        <f>COLUMN()</f>
        <v>29</v>
      </c>
      <c r="AD1" s="1">
        <f>COLUMN()</f>
        <v>30</v>
      </c>
      <c r="AE1" s="1">
        <f>COLUMN()</f>
        <v>31</v>
      </c>
      <c r="AF1" s="1">
        <f>COLUMN()</f>
        <v>32</v>
      </c>
      <c r="AG1" s="1">
        <f>COLUMN()</f>
        <v>33</v>
      </c>
      <c r="AH1" s="1">
        <f>COLUMN()</f>
        <v>34</v>
      </c>
      <c r="AI1" s="1">
        <f>COLUMN()</f>
        <v>35</v>
      </c>
      <c r="AJ1" s="1">
        <v>64</v>
      </c>
      <c r="AK1" s="1">
        <f>COLUMN()</f>
        <v>37</v>
      </c>
      <c r="AL1" s="1">
        <v>64</v>
      </c>
      <c r="AM1" s="1">
        <f>COLUMN()</f>
        <v>39</v>
      </c>
      <c r="AN1" s="2"/>
      <c r="AO1" s="2"/>
      <c r="AP1" s="2"/>
      <c r="AQ1" s="2"/>
      <c r="AR1" s="2"/>
      <c r="BH1" s="4"/>
    </row>
    <row r="2" spans="1:103" x14ac:dyDescent="0.25">
      <c r="A2" s="413" t="s">
        <v>0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  <c r="AC2" s="413"/>
      <c r="AD2" s="413"/>
      <c r="AE2" s="413"/>
      <c r="AF2" s="413"/>
      <c r="AG2" s="413"/>
      <c r="AH2" s="413"/>
      <c r="AI2" s="413"/>
      <c r="AJ2" s="413"/>
      <c r="AK2" s="413"/>
      <c r="AL2" s="413"/>
      <c r="AM2" s="413"/>
      <c r="AN2" s="413"/>
      <c r="AO2" s="413"/>
      <c r="AP2" s="413"/>
      <c r="AQ2" s="413"/>
      <c r="AR2" s="413"/>
      <c r="AS2" s="413"/>
      <c r="AT2" s="413"/>
      <c r="AU2" s="413"/>
      <c r="AV2" s="413"/>
      <c r="AW2" s="413"/>
      <c r="AX2" s="413"/>
      <c r="AY2" s="413"/>
      <c r="AZ2" s="413"/>
      <c r="BA2" s="413"/>
      <c r="BB2" s="413"/>
      <c r="BC2" s="413"/>
      <c r="BD2" s="413"/>
      <c r="BE2" s="413"/>
      <c r="BF2" s="413"/>
      <c r="BG2" s="413"/>
      <c r="BH2" s="413"/>
      <c r="BI2" s="413"/>
      <c r="BJ2" s="413"/>
      <c r="BK2" s="413"/>
      <c r="BL2" s="413"/>
      <c r="BM2" s="413"/>
      <c r="BN2" s="413"/>
      <c r="BO2" s="413"/>
      <c r="BP2" s="413"/>
      <c r="BQ2" s="413"/>
      <c r="BR2" s="413"/>
      <c r="BS2" s="413"/>
      <c r="BT2" s="413"/>
      <c r="BU2" s="413"/>
      <c r="BV2" s="413"/>
      <c r="BW2" s="413"/>
      <c r="BX2" s="413"/>
      <c r="BY2" s="413"/>
      <c r="BZ2" s="413"/>
      <c r="CA2" s="413"/>
      <c r="CB2" s="413"/>
      <c r="CC2" s="413"/>
      <c r="CD2" s="413"/>
      <c r="CE2" s="413"/>
      <c r="CF2" s="413"/>
      <c r="CG2" s="413"/>
      <c r="CH2" s="413"/>
      <c r="CI2" s="413"/>
      <c r="CJ2" s="413"/>
      <c r="CK2" s="413"/>
      <c r="CL2" s="413"/>
      <c r="CM2" s="413"/>
      <c r="CN2" s="413"/>
      <c r="CO2" s="413"/>
      <c r="CP2" s="413"/>
      <c r="CQ2" s="413"/>
      <c r="CR2" s="413"/>
      <c r="CS2" s="413"/>
      <c r="CT2" s="413"/>
      <c r="CU2" s="413"/>
      <c r="CV2" s="413"/>
      <c r="CW2" s="413"/>
      <c r="CX2" s="413"/>
      <c r="CY2" s="413"/>
    </row>
    <row r="3" spans="1:103" x14ac:dyDescent="0.25">
      <c r="A3" s="6" t="s">
        <v>1</v>
      </c>
      <c r="B3" s="414" t="s">
        <v>2</v>
      </c>
      <c r="C3" s="414"/>
      <c r="D3" s="414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4"/>
      <c r="AJ3" s="414" t="s">
        <v>3</v>
      </c>
      <c r="AK3" s="414"/>
      <c r="AL3" s="414"/>
      <c r="AM3" s="414"/>
      <c r="AN3" s="414"/>
      <c r="AO3" s="414"/>
      <c r="AP3" s="414"/>
      <c r="AQ3" s="414"/>
      <c r="AR3" s="414"/>
      <c r="AS3" s="414"/>
      <c r="AT3" s="414"/>
      <c r="AU3" s="414"/>
      <c r="AV3" s="414"/>
      <c r="AW3" s="414"/>
      <c r="AX3" s="414"/>
      <c r="AY3" s="414"/>
      <c r="AZ3" s="414"/>
      <c r="BA3" s="414"/>
      <c r="BB3" s="414"/>
      <c r="BC3" s="414"/>
      <c r="BD3" s="414"/>
      <c r="BE3" s="414"/>
      <c r="BF3" s="414"/>
      <c r="BG3" s="414"/>
      <c r="BH3" s="6" t="s">
        <v>4</v>
      </c>
      <c r="BI3" s="414" t="s">
        <v>5</v>
      </c>
      <c r="BJ3" s="414"/>
      <c r="BK3" s="414"/>
      <c r="BL3" s="414"/>
      <c r="BM3" s="414"/>
      <c r="BN3" s="414"/>
      <c r="BO3" s="414"/>
      <c r="BP3" s="414"/>
      <c r="BQ3" s="414"/>
      <c r="BR3" s="414"/>
      <c r="BS3" s="414"/>
      <c r="BT3" s="414"/>
      <c r="BU3" s="414"/>
      <c r="BV3" s="414"/>
      <c r="BW3" s="414"/>
      <c r="BX3" s="414"/>
      <c r="BY3" s="414"/>
      <c r="BZ3" s="414"/>
      <c r="CA3" s="414"/>
      <c r="CB3" s="414"/>
      <c r="CC3" s="414"/>
      <c r="CD3" s="414"/>
      <c r="CE3" s="414"/>
      <c r="CF3" s="414"/>
      <c r="CG3" s="414"/>
      <c r="CH3" s="414"/>
      <c r="CI3" s="414"/>
      <c r="CJ3" s="414"/>
      <c r="CK3" s="414"/>
      <c r="CL3" s="414"/>
      <c r="CM3" s="414"/>
      <c r="CN3" s="414"/>
      <c r="CO3" s="414"/>
      <c r="CP3" s="414"/>
      <c r="CQ3" s="414"/>
      <c r="CR3" s="414"/>
      <c r="CS3" s="414"/>
      <c r="CT3" s="414"/>
      <c r="CU3" s="414"/>
      <c r="CV3" s="414"/>
      <c r="CW3" s="414"/>
      <c r="CX3" s="414"/>
      <c r="CY3" s="414"/>
    </row>
    <row r="4" spans="1:103" customFormat="1" x14ac:dyDescent="0.25"/>
    <row r="5" spans="1:103" s="14" customFormat="1" ht="15" customHeight="1" x14ac:dyDescent="0.25">
      <c r="A5" s="7" t="s">
        <v>6</v>
      </c>
      <c r="B5" s="8" t="s">
        <v>7</v>
      </c>
      <c r="C5" s="8">
        <v>43831</v>
      </c>
      <c r="D5" s="8">
        <v>43862</v>
      </c>
      <c r="E5" s="8">
        <v>43891</v>
      </c>
      <c r="F5" s="8">
        <v>43922</v>
      </c>
      <c r="G5" s="8">
        <v>43952</v>
      </c>
      <c r="H5" s="8">
        <v>43983</v>
      </c>
      <c r="I5" s="8">
        <v>44013</v>
      </c>
      <c r="J5" s="8">
        <v>44044</v>
      </c>
      <c r="K5" s="8">
        <v>44075</v>
      </c>
      <c r="L5" s="8">
        <v>44105</v>
      </c>
      <c r="M5" s="8">
        <v>44136</v>
      </c>
      <c r="N5" s="8">
        <v>44166</v>
      </c>
      <c r="O5" s="8" t="s">
        <v>7</v>
      </c>
      <c r="P5" s="8">
        <v>44197</v>
      </c>
      <c r="Q5" s="8">
        <v>44228</v>
      </c>
      <c r="R5" s="8">
        <v>44256</v>
      </c>
      <c r="S5" s="8">
        <v>44287</v>
      </c>
      <c r="T5" s="8">
        <v>44317</v>
      </c>
      <c r="U5" s="8">
        <v>44348</v>
      </c>
      <c r="V5" s="8">
        <v>44378</v>
      </c>
      <c r="W5" s="8">
        <v>44409</v>
      </c>
      <c r="X5" s="8">
        <v>44440</v>
      </c>
      <c r="Y5" s="8">
        <v>44470</v>
      </c>
      <c r="Z5" s="8">
        <v>44501</v>
      </c>
      <c r="AA5" s="8">
        <v>44531</v>
      </c>
      <c r="AB5" s="8" t="s">
        <v>7</v>
      </c>
      <c r="AC5" s="8">
        <v>44562</v>
      </c>
      <c r="AD5" s="8">
        <v>44593</v>
      </c>
      <c r="AE5" s="8">
        <v>44621</v>
      </c>
      <c r="AF5" s="8">
        <v>44652</v>
      </c>
      <c r="AG5" s="8">
        <v>44682</v>
      </c>
      <c r="AH5" s="9">
        <v>44713</v>
      </c>
      <c r="AI5" s="8" t="s">
        <v>8</v>
      </c>
      <c r="AJ5" s="10" t="s">
        <v>9</v>
      </c>
      <c r="AK5" s="8" t="s">
        <v>10</v>
      </c>
      <c r="AL5" s="10" t="s">
        <v>9</v>
      </c>
      <c r="AM5" s="8">
        <v>44743</v>
      </c>
      <c r="AN5" s="8">
        <v>44774</v>
      </c>
      <c r="AO5" s="8">
        <v>44805</v>
      </c>
      <c r="AP5" s="8">
        <v>44835</v>
      </c>
      <c r="AQ5" s="8">
        <v>44866</v>
      </c>
      <c r="AR5" s="8">
        <v>44896</v>
      </c>
      <c r="AS5" s="10" t="s">
        <v>11</v>
      </c>
      <c r="AT5" s="8" t="e">
        <f ca="1">_xll.FIMMÊS(AR5,0)+1</f>
        <v>#NAME?</v>
      </c>
      <c r="AU5" s="8" t="e">
        <f t="shared" ref="AU5:AZ5" ca="1" si="0">_xll.FIMMÊS(AT5,0)+1</f>
        <v>#NAME?</v>
      </c>
      <c r="AV5" s="8" t="e">
        <f t="shared" ca="1" si="0"/>
        <v>#NAME?</v>
      </c>
      <c r="AW5" s="8" t="e">
        <f t="shared" ca="1" si="0"/>
        <v>#NAME?</v>
      </c>
      <c r="AX5" s="8" t="e">
        <f t="shared" ca="1" si="0"/>
        <v>#NAME?</v>
      </c>
      <c r="AY5" s="8" t="e">
        <f t="shared" ca="1" si="0"/>
        <v>#NAME?</v>
      </c>
      <c r="AZ5" s="8" t="e">
        <f t="shared" ca="1" si="0"/>
        <v>#NAME?</v>
      </c>
      <c r="BA5" s="10" t="s">
        <v>12</v>
      </c>
      <c r="BB5" s="10" t="s">
        <v>13</v>
      </c>
      <c r="BC5" s="8" t="e">
        <f ca="1">_xll.FIMMÊS(AZ5,0)+1</f>
        <v>#NAME?</v>
      </c>
      <c r="BD5" s="8" t="e">
        <f ca="1">_xll.FIMMÊS(BC5,0)+1</f>
        <v>#NAME?</v>
      </c>
      <c r="BE5" s="11" t="s">
        <v>14</v>
      </c>
      <c r="BF5" s="11" t="s">
        <v>15</v>
      </c>
      <c r="BG5" s="12" t="e">
        <f ca="1">_xll.FIMMÊS(BD5,0)+1</f>
        <v>#NAME?</v>
      </c>
      <c r="BH5" s="7" t="s">
        <v>6</v>
      </c>
      <c r="BI5" s="8" t="s">
        <v>7</v>
      </c>
      <c r="BJ5" s="8" t="s">
        <v>16</v>
      </c>
      <c r="BK5" s="13" t="s">
        <v>17</v>
      </c>
      <c r="BL5" s="8" t="s">
        <v>18</v>
      </c>
      <c r="BM5" s="8">
        <v>45200</v>
      </c>
      <c r="BN5" s="8" t="e">
        <f t="shared" ref="BN5:CY5" ca="1" si="1">_xll.FIMMÊS(BM5,0)+1</f>
        <v>#NAME?</v>
      </c>
      <c r="BO5" s="8" t="e">
        <f t="shared" ca="1" si="1"/>
        <v>#NAME?</v>
      </c>
      <c r="BP5" s="8" t="e">
        <f t="shared" ca="1" si="1"/>
        <v>#NAME?</v>
      </c>
      <c r="BQ5" s="8" t="e">
        <f t="shared" ca="1" si="1"/>
        <v>#NAME?</v>
      </c>
      <c r="BR5" s="8" t="e">
        <f t="shared" ca="1" si="1"/>
        <v>#NAME?</v>
      </c>
      <c r="BS5" s="8" t="e">
        <f t="shared" ca="1" si="1"/>
        <v>#NAME?</v>
      </c>
      <c r="BT5" s="8" t="e">
        <f t="shared" ca="1" si="1"/>
        <v>#NAME?</v>
      </c>
      <c r="BU5" s="8" t="e">
        <f t="shared" ca="1" si="1"/>
        <v>#NAME?</v>
      </c>
      <c r="BV5" s="8" t="e">
        <f t="shared" ca="1" si="1"/>
        <v>#NAME?</v>
      </c>
      <c r="BW5" s="8" t="e">
        <f t="shared" ca="1" si="1"/>
        <v>#NAME?</v>
      </c>
      <c r="BX5" s="8" t="e">
        <f t="shared" ca="1" si="1"/>
        <v>#NAME?</v>
      </c>
      <c r="BY5" s="8" t="e">
        <f t="shared" ca="1" si="1"/>
        <v>#NAME?</v>
      </c>
      <c r="BZ5" s="8" t="e">
        <f t="shared" ca="1" si="1"/>
        <v>#NAME?</v>
      </c>
      <c r="CA5" s="8" t="e">
        <f t="shared" ca="1" si="1"/>
        <v>#NAME?</v>
      </c>
      <c r="CB5" s="8" t="e">
        <f t="shared" ca="1" si="1"/>
        <v>#NAME?</v>
      </c>
      <c r="CC5" s="8" t="e">
        <f t="shared" ca="1" si="1"/>
        <v>#NAME?</v>
      </c>
      <c r="CD5" s="8" t="e">
        <f t="shared" ca="1" si="1"/>
        <v>#NAME?</v>
      </c>
      <c r="CE5" s="8" t="e">
        <f t="shared" ca="1" si="1"/>
        <v>#NAME?</v>
      </c>
      <c r="CF5" s="8" t="e">
        <f t="shared" ca="1" si="1"/>
        <v>#NAME?</v>
      </c>
      <c r="CG5" s="8" t="e">
        <f t="shared" ca="1" si="1"/>
        <v>#NAME?</v>
      </c>
      <c r="CH5" s="8" t="e">
        <f t="shared" ca="1" si="1"/>
        <v>#NAME?</v>
      </c>
      <c r="CI5" s="8" t="e">
        <f t="shared" ca="1" si="1"/>
        <v>#NAME?</v>
      </c>
      <c r="CJ5" s="8" t="e">
        <f t="shared" ca="1" si="1"/>
        <v>#NAME?</v>
      </c>
      <c r="CK5" s="8" t="e">
        <f t="shared" ca="1" si="1"/>
        <v>#NAME?</v>
      </c>
      <c r="CL5" s="8" t="e">
        <f t="shared" ca="1" si="1"/>
        <v>#NAME?</v>
      </c>
      <c r="CM5" s="8" t="e">
        <f t="shared" ca="1" si="1"/>
        <v>#NAME?</v>
      </c>
      <c r="CN5" s="8" t="e">
        <f t="shared" ca="1" si="1"/>
        <v>#NAME?</v>
      </c>
      <c r="CO5" s="8" t="e">
        <f t="shared" ca="1" si="1"/>
        <v>#NAME?</v>
      </c>
      <c r="CP5" s="8" t="e">
        <f t="shared" ca="1" si="1"/>
        <v>#NAME?</v>
      </c>
      <c r="CQ5" s="8" t="e">
        <f t="shared" ca="1" si="1"/>
        <v>#NAME?</v>
      </c>
      <c r="CR5" s="8" t="e">
        <f t="shared" ca="1" si="1"/>
        <v>#NAME?</v>
      </c>
      <c r="CS5" s="8" t="e">
        <f t="shared" ca="1" si="1"/>
        <v>#NAME?</v>
      </c>
      <c r="CT5" s="8" t="e">
        <f t="shared" ca="1" si="1"/>
        <v>#NAME?</v>
      </c>
      <c r="CU5" s="8" t="e">
        <f t="shared" ca="1" si="1"/>
        <v>#NAME?</v>
      </c>
      <c r="CV5" s="8" t="e">
        <f t="shared" ca="1" si="1"/>
        <v>#NAME?</v>
      </c>
      <c r="CW5" s="8" t="e">
        <f t="shared" ca="1" si="1"/>
        <v>#NAME?</v>
      </c>
      <c r="CX5" s="8" t="e">
        <f t="shared" ca="1" si="1"/>
        <v>#NAME?</v>
      </c>
      <c r="CY5" s="8" t="e">
        <f t="shared" ca="1" si="1"/>
        <v>#NAME?</v>
      </c>
    </row>
    <row r="6" spans="1:103" s="20" customFormat="1" x14ac:dyDescent="0.25">
      <c r="A6" s="15" t="s">
        <v>19</v>
      </c>
      <c r="B6" s="16">
        <v>311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166</v>
      </c>
      <c r="K6" s="17">
        <v>176</v>
      </c>
      <c r="L6" s="17">
        <v>157</v>
      </c>
      <c r="M6" s="17">
        <v>114</v>
      </c>
      <c r="N6" s="17">
        <v>163</v>
      </c>
      <c r="O6" s="16">
        <v>311</v>
      </c>
      <c r="P6" s="17">
        <v>322</v>
      </c>
      <c r="Q6" s="17">
        <v>239</v>
      </c>
      <c r="R6" s="17">
        <v>171</v>
      </c>
      <c r="S6" s="17">
        <v>179</v>
      </c>
      <c r="T6" s="17">
        <v>190</v>
      </c>
      <c r="U6" s="17">
        <v>180</v>
      </c>
      <c r="V6" s="17">
        <v>189</v>
      </c>
      <c r="W6" s="17">
        <v>269</v>
      </c>
      <c r="X6" s="17">
        <v>272</v>
      </c>
      <c r="Y6" s="17">
        <v>229</v>
      </c>
      <c r="Z6" s="17">
        <v>218</v>
      </c>
      <c r="AA6" s="17">
        <v>265</v>
      </c>
      <c r="AB6" s="16">
        <v>435</v>
      </c>
      <c r="AC6" s="17">
        <v>348</v>
      </c>
      <c r="AD6" s="17">
        <v>155</v>
      </c>
      <c r="AE6" s="17">
        <v>362</v>
      </c>
      <c r="AF6" s="17">
        <v>346</v>
      </c>
      <c r="AG6" s="17">
        <v>361</v>
      </c>
      <c r="AH6" s="17">
        <v>221</v>
      </c>
      <c r="AI6" s="17">
        <v>38</v>
      </c>
      <c r="AJ6" s="18">
        <v>341</v>
      </c>
      <c r="AK6" s="17">
        <v>240</v>
      </c>
      <c r="AL6" s="18">
        <v>341</v>
      </c>
      <c r="AM6" s="17">
        <v>278</v>
      </c>
      <c r="AN6" s="17">
        <v>386</v>
      </c>
      <c r="AO6" s="17">
        <v>365</v>
      </c>
      <c r="AP6" s="17">
        <v>392</v>
      </c>
      <c r="AQ6" s="17">
        <v>351</v>
      </c>
      <c r="AR6" s="17">
        <v>363</v>
      </c>
      <c r="AS6" s="17">
        <f t="shared" ref="AS6:BD6" si="2">AS17</f>
        <v>341</v>
      </c>
      <c r="AT6" s="17">
        <f t="shared" si="2"/>
        <v>392</v>
      </c>
      <c r="AU6" s="17">
        <f t="shared" si="2"/>
        <v>349</v>
      </c>
      <c r="AV6" s="17">
        <f t="shared" si="2"/>
        <v>402</v>
      </c>
      <c r="AW6" s="17">
        <f t="shared" si="2"/>
        <v>344</v>
      </c>
      <c r="AX6" s="17">
        <f t="shared" si="2"/>
        <v>385</v>
      </c>
      <c r="AY6" s="17">
        <f t="shared" si="2"/>
        <v>354</v>
      </c>
      <c r="AZ6" s="17">
        <f t="shared" si="2"/>
        <v>362</v>
      </c>
      <c r="BA6" s="18">
        <f t="shared" si="2"/>
        <v>336</v>
      </c>
      <c r="BB6" s="18">
        <f t="shared" si="2"/>
        <v>93</v>
      </c>
      <c r="BC6" s="17">
        <f t="shared" si="2"/>
        <v>429</v>
      </c>
      <c r="BD6" s="17">
        <f t="shared" si="2"/>
        <v>396</v>
      </c>
      <c r="BE6" s="17">
        <v>165</v>
      </c>
      <c r="BF6" s="17">
        <f>BF17</f>
        <v>185</v>
      </c>
      <c r="BG6" s="17">
        <f>BG17</f>
        <v>385</v>
      </c>
      <c r="BH6" s="19" t="s">
        <v>19</v>
      </c>
      <c r="BI6" s="17">
        <f>BI17</f>
        <v>341</v>
      </c>
      <c r="BJ6" s="17">
        <v>176</v>
      </c>
      <c r="BK6" s="17">
        <f t="shared" ref="BK6:CY6" si="3">BK17</f>
        <v>200</v>
      </c>
      <c r="BL6" s="17">
        <f t="shared" si="3"/>
        <v>341</v>
      </c>
      <c r="BM6" s="17">
        <f t="shared" si="3"/>
        <v>385</v>
      </c>
      <c r="BN6" s="17">
        <f t="shared" si="3"/>
        <v>381</v>
      </c>
      <c r="BO6" s="17">
        <f t="shared" si="3"/>
        <v>466</v>
      </c>
      <c r="BP6" s="17">
        <f t="shared" si="3"/>
        <v>436</v>
      </c>
      <c r="BQ6" s="17">
        <f t="shared" si="3"/>
        <v>418</v>
      </c>
      <c r="BR6" s="17">
        <f t="shared" si="3"/>
        <v>443</v>
      </c>
      <c r="BS6" s="17">
        <f t="shared" si="3"/>
        <v>453</v>
      </c>
      <c r="BT6" s="17">
        <f t="shared" si="3"/>
        <v>487</v>
      </c>
      <c r="BU6" s="17">
        <f t="shared" si="3"/>
        <v>469</v>
      </c>
      <c r="BV6" s="17">
        <f t="shared" si="3"/>
        <v>441</v>
      </c>
      <c r="BW6" s="17">
        <f t="shared" si="3"/>
        <v>451</v>
      </c>
      <c r="BX6" s="17">
        <f t="shared" si="3"/>
        <v>482</v>
      </c>
      <c r="BY6" s="17">
        <f t="shared" si="3"/>
        <v>493</v>
      </c>
      <c r="BZ6" s="17">
        <f t="shared" si="3"/>
        <v>462</v>
      </c>
      <c r="CA6" s="17">
        <f t="shared" si="3"/>
        <v>477</v>
      </c>
      <c r="CB6" s="17">
        <f t="shared" si="3"/>
        <v>510</v>
      </c>
      <c r="CC6" s="17">
        <f t="shared" si="3"/>
        <v>479</v>
      </c>
      <c r="CD6" s="17">
        <f t="shared" si="3"/>
        <v>471</v>
      </c>
      <c r="CE6" s="17">
        <f t="shared" si="3"/>
        <v>472</v>
      </c>
      <c r="CF6" s="17">
        <f t="shared" si="3"/>
        <v>466</v>
      </c>
      <c r="CG6" s="17">
        <f t="shared" si="3"/>
        <v>457</v>
      </c>
      <c r="CH6" s="17">
        <f t="shared" si="3"/>
        <v>491</v>
      </c>
      <c r="CI6" s="17">
        <f t="shared" si="3"/>
        <v>504</v>
      </c>
      <c r="CJ6" s="17">
        <f t="shared" si="3"/>
        <v>501</v>
      </c>
      <c r="CK6" s="17">
        <f t="shared" si="3"/>
        <v>395</v>
      </c>
      <c r="CL6" s="17">
        <f t="shared" si="3"/>
        <v>423</v>
      </c>
      <c r="CM6" s="17">
        <f t="shared" si="3"/>
        <v>0</v>
      </c>
      <c r="CN6" s="17">
        <f t="shared" si="3"/>
        <v>0</v>
      </c>
      <c r="CO6" s="17">
        <f t="shared" si="3"/>
        <v>0</v>
      </c>
      <c r="CP6" s="17">
        <f t="shared" si="3"/>
        <v>0</v>
      </c>
      <c r="CQ6" s="17">
        <f t="shared" si="3"/>
        <v>0</v>
      </c>
      <c r="CR6" s="17">
        <f t="shared" si="3"/>
        <v>0</v>
      </c>
      <c r="CS6" s="17">
        <f t="shared" si="3"/>
        <v>0</v>
      </c>
      <c r="CT6" s="17">
        <f t="shared" si="3"/>
        <v>0</v>
      </c>
      <c r="CU6" s="17">
        <f t="shared" si="3"/>
        <v>0</v>
      </c>
      <c r="CV6" s="17">
        <f t="shared" si="3"/>
        <v>0</v>
      </c>
      <c r="CW6" s="17">
        <f t="shared" si="3"/>
        <v>0</v>
      </c>
      <c r="CX6" s="17">
        <f t="shared" si="3"/>
        <v>0</v>
      </c>
      <c r="CY6" s="17">
        <f t="shared" si="3"/>
        <v>0</v>
      </c>
    </row>
    <row r="7" spans="1:103" s="20" customFormat="1" x14ac:dyDescent="0.25">
      <c r="A7" s="21"/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6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6"/>
      <c r="AC7" s="17"/>
      <c r="AD7" s="17"/>
      <c r="AE7" s="17"/>
      <c r="AF7" s="17"/>
      <c r="AG7" s="17"/>
      <c r="AH7" s="17"/>
      <c r="AI7" s="17"/>
      <c r="AJ7" s="18"/>
      <c r="AK7" s="17"/>
      <c r="AL7" s="18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8"/>
      <c r="BB7" s="18"/>
      <c r="BC7" s="17"/>
      <c r="BD7" s="17"/>
      <c r="BE7" s="17"/>
      <c r="BF7" s="17"/>
      <c r="BG7" s="17"/>
      <c r="BH7" s="19" t="s">
        <v>20</v>
      </c>
      <c r="BI7" s="17">
        <f>BI20</f>
        <v>132</v>
      </c>
      <c r="BJ7" s="17">
        <v>68</v>
      </c>
      <c r="BK7" s="17">
        <v>72</v>
      </c>
      <c r="BL7" s="17">
        <f>BL20</f>
        <v>132</v>
      </c>
      <c r="BM7" s="17">
        <v>72</v>
      </c>
      <c r="BN7" s="17">
        <f t="shared" ref="BN7:CY7" si="4">BN20</f>
        <v>134</v>
      </c>
      <c r="BO7" s="17">
        <f t="shared" si="4"/>
        <v>153</v>
      </c>
      <c r="BP7" s="17">
        <f t="shared" si="4"/>
        <v>253</v>
      </c>
      <c r="BQ7" s="17">
        <f t="shared" si="4"/>
        <v>142</v>
      </c>
      <c r="BR7" s="17">
        <f t="shared" si="4"/>
        <v>181</v>
      </c>
      <c r="BS7" s="17">
        <f t="shared" si="4"/>
        <v>131</v>
      </c>
      <c r="BT7" s="17">
        <f t="shared" si="4"/>
        <v>129</v>
      </c>
      <c r="BU7" s="17">
        <f t="shared" si="4"/>
        <v>169</v>
      </c>
      <c r="BV7" s="17">
        <f t="shared" si="4"/>
        <v>147</v>
      </c>
      <c r="BW7" s="17">
        <f t="shared" si="4"/>
        <v>149</v>
      </c>
      <c r="BX7" s="17">
        <f t="shared" si="4"/>
        <v>154</v>
      </c>
      <c r="BY7" s="17">
        <f t="shared" si="4"/>
        <v>65</v>
      </c>
      <c r="BZ7" s="17">
        <f t="shared" si="4"/>
        <v>138</v>
      </c>
      <c r="CA7" s="17">
        <f t="shared" si="4"/>
        <v>153</v>
      </c>
      <c r="CB7" s="17">
        <f t="shared" si="4"/>
        <v>184</v>
      </c>
      <c r="CC7" s="17">
        <f t="shared" si="4"/>
        <v>161</v>
      </c>
      <c r="CD7" s="17">
        <f t="shared" si="4"/>
        <v>140</v>
      </c>
      <c r="CE7" s="17">
        <f t="shared" si="4"/>
        <v>169</v>
      </c>
      <c r="CF7" s="17">
        <f t="shared" si="4"/>
        <v>140</v>
      </c>
      <c r="CG7" s="17">
        <f t="shared" si="4"/>
        <v>134</v>
      </c>
      <c r="CH7" s="17">
        <f t="shared" si="4"/>
        <v>162</v>
      </c>
      <c r="CI7" s="17">
        <f t="shared" si="4"/>
        <v>159</v>
      </c>
      <c r="CJ7" s="17">
        <f t="shared" si="4"/>
        <v>159</v>
      </c>
      <c r="CK7" s="17">
        <v>140</v>
      </c>
      <c r="CL7" s="17">
        <v>139</v>
      </c>
      <c r="CM7" s="17">
        <f t="shared" si="4"/>
        <v>0</v>
      </c>
      <c r="CN7" s="17">
        <f t="shared" si="4"/>
        <v>0</v>
      </c>
      <c r="CO7" s="17">
        <f t="shared" si="4"/>
        <v>0</v>
      </c>
      <c r="CP7" s="17">
        <f t="shared" si="4"/>
        <v>0</v>
      </c>
      <c r="CQ7" s="17">
        <f t="shared" si="4"/>
        <v>0</v>
      </c>
      <c r="CR7" s="17">
        <f t="shared" si="4"/>
        <v>0</v>
      </c>
      <c r="CS7" s="17">
        <f t="shared" si="4"/>
        <v>0</v>
      </c>
      <c r="CT7" s="17">
        <f t="shared" si="4"/>
        <v>0</v>
      </c>
      <c r="CU7" s="17">
        <f t="shared" si="4"/>
        <v>0</v>
      </c>
      <c r="CV7" s="17">
        <f t="shared" si="4"/>
        <v>0</v>
      </c>
      <c r="CW7" s="17">
        <f t="shared" si="4"/>
        <v>0</v>
      </c>
      <c r="CX7" s="17">
        <f t="shared" si="4"/>
        <v>0</v>
      </c>
      <c r="CY7" s="17">
        <f t="shared" si="4"/>
        <v>0</v>
      </c>
    </row>
    <row r="8" spans="1:103" s="20" customFormat="1" x14ac:dyDescent="0.25">
      <c r="A8" s="21" t="s">
        <v>21</v>
      </c>
      <c r="B8" s="22">
        <v>1721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386</v>
      </c>
      <c r="M8" s="22">
        <v>687</v>
      </c>
      <c r="N8" s="22">
        <v>2033</v>
      </c>
      <c r="O8" s="16">
        <v>1721</v>
      </c>
      <c r="P8" s="22">
        <v>2725</v>
      </c>
      <c r="Q8" s="22">
        <v>2708</v>
      </c>
      <c r="R8" s="22">
        <v>724</v>
      </c>
      <c r="S8" s="22">
        <v>0</v>
      </c>
      <c r="T8" s="22">
        <v>0</v>
      </c>
      <c r="U8" s="22">
        <v>0</v>
      </c>
      <c r="V8" s="22">
        <v>258</v>
      </c>
      <c r="W8" s="22">
        <v>1439</v>
      </c>
      <c r="X8" s="22">
        <v>1902</v>
      </c>
      <c r="Y8" s="22">
        <v>2057</v>
      </c>
      <c r="Z8" s="22">
        <v>1789</v>
      </c>
      <c r="AA8" s="22">
        <v>1308</v>
      </c>
      <c r="AB8" s="16">
        <v>1721</v>
      </c>
      <c r="AC8" s="22">
        <v>1801</v>
      </c>
      <c r="AD8" s="22">
        <v>321</v>
      </c>
      <c r="AE8" s="22">
        <v>1893</v>
      </c>
      <c r="AF8" s="22">
        <v>2497</v>
      </c>
      <c r="AG8" s="22">
        <v>3131</v>
      </c>
      <c r="AH8" s="22">
        <v>2307</v>
      </c>
      <c r="AI8" s="22">
        <v>687</v>
      </c>
      <c r="AJ8" s="22">
        <v>2000</v>
      </c>
      <c r="AK8" s="22">
        <v>1792</v>
      </c>
      <c r="AL8" s="22">
        <v>2132</v>
      </c>
      <c r="AM8" s="22">
        <v>2603</v>
      </c>
      <c r="AN8" s="22">
        <v>2493</v>
      </c>
      <c r="AO8" s="22">
        <v>2483</v>
      </c>
      <c r="AP8" s="22">
        <v>2485</v>
      </c>
      <c r="AQ8" s="22">
        <v>2963</v>
      </c>
      <c r="AR8" s="23">
        <v>2910</v>
      </c>
      <c r="AS8" s="23">
        <f t="shared" ref="AS8:BD8" si="5">AS67</f>
        <v>2132</v>
      </c>
      <c r="AT8" s="23">
        <f t="shared" si="5"/>
        <v>2491</v>
      </c>
      <c r="AU8" s="23">
        <f t="shared" si="5"/>
        <v>2336</v>
      </c>
      <c r="AV8" s="23">
        <f t="shared" si="5"/>
        <v>1868</v>
      </c>
      <c r="AW8" s="23">
        <f t="shared" si="5"/>
        <v>2441</v>
      </c>
      <c r="AX8" s="23">
        <f t="shared" si="5"/>
        <v>2261</v>
      </c>
      <c r="AY8" s="23">
        <f t="shared" si="5"/>
        <v>2263</v>
      </c>
      <c r="AZ8" s="23">
        <f t="shared" si="5"/>
        <v>2313</v>
      </c>
      <c r="BA8" s="23">
        <f t="shared" si="5"/>
        <v>2077</v>
      </c>
      <c r="BB8" s="23">
        <f t="shared" si="5"/>
        <v>350</v>
      </c>
      <c r="BC8" s="23">
        <f t="shared" si="5"/>
        <v>2427</v>
      </c>
      <c r="BD8" s="23">
        <f t="shared" si="5"/>
        <v>2528</v>
      </c>
      <c r="BE8" s="23">
        <v>1032</v>
      </c>
      <c r="BF8" s="23">
        <f>BF67</f>
        <v>1104</v>
      </c>
      <c r="BG8" s="23">
        <f>BG67</f>
        <v>2636</v>
      </c>
      <c r="BH8" s="24" t="s">
        <v>21</v>
      </c>
      <c r="BI8" s="23">
        <f>BI67</f>
        <v>2000</v>
      </c>
      <c r="BJ8" s="23">
        <v>1033</v>
      </c>
      <c r="BK8" s="23">
        <f t="shared" ref="BK8:CY8" si="6">BK67</f>
        <v>1532</v>
      </c>
      <c r="BL8" s="23">
        <f t="shared" si="6"/>
        <v>2000</v>
      </c>
      <c r="BM8" s="23">
        <f t="shared" si="6"/>
        <v>2609</v>
      </c>
      <c r="BN8" s="23">
        <f t="shared" si="6"/>
        <v>2228</v>
      </c>
      <c r="BO8" s="23">
        <f t="shared" si="6"/>
        <v>2443</v>
      </c>
      <c r="BP8" s="23">
        <f t="shared" si="6"/>
        <v>2460</v>
      </c>
      <c r="BQ8" s="23">
        <f t="shared" si="6"/>
        <v>2384</v>
      </c>
      <c r="BR8" s="23">
        <f t="shared" si="6"/>
        <v>2183</v>
      </c>
      <c r="BS8" s="23">
        <f t="shared" si="6"/>
        <v>2322</v>
      </c>
      <c r="BT8" s="23">
        <f t="shared" si="6"/>
        <v>2321</v>
      </c>
      <c r="BU8" s="23">
        <f t="shared" si="6"/>
        <v>2138</v>
      </c>
      <c r="BV8" s="23">
        <f t="shared" si="6"/>
        <v>2581</v>
      </c>
      <c r="BW8" s="23">
        <f t="shared" si="6"/>
        <v>2430</v>
      </c>
      <c r="BX8" s="23">
        <f t="shared" si="6"/>
        <v>2356</v>
      </c>
      <c r="BY8" s="23">
        <f t="shared" si="6"/>
        <v>2581</v>
      </c>
      <c r="BZ8" s="23">
        <f t="shared" si="6"/>
        <v>2436</v>
      </c>
      <c r="CA8" s="23">
        <f t="shared" si="6"/>
        <v>2335</v>
      </c>
      <c r="CB8" s="23">
        <f t="shared" si="6"/>
        <v>2671</v>
      </c>
      <c r="CC8" s="23">
        <f t="shared" si="6"/>
        <v>2493</v>
      </c>
      <c r="CD8" s="23">
        <f t="shared" si="6"/>
        <v>2594</v>
      </c>
      <c r="CE8" s="23">
        <f t="shared" si="6"/>
        <v>2850</v>
      </c>
      <c r="CF8" s="23">
        <f t="shared" si="6"/>
        <v>2426</v>
      </c>
      <c r="CG8" s="23">
        <f t="shared" si="6"/>
        <v>2830</v>
      </c>
      <c r="CH8" s="23">
        <f t="shared" si="6"/>
        <v>3536</v>
      </c>
      <c r="CI8" s="23">
        <f t="shared" si="6"/>
        <v>3070</v>
      </c>
      <c r="CJ8" s="23">
        <f t="shared" si="6"/>
        <v>3564</v>
      </c>
      <c r="CK8" s="23">
        <f t="shared" si="6"/>
        <v>3229</v>
      </c>
      <c r="CL8" s="23">
        <f t="shared" si="6"/>
        <v>2641</v>
      </c>
      <c r="CM8" s="23">
        <f t="shared" si="6"/>
        <v>0</v>
      </c>
      <c r="CN8" s="23">
        <f t="shared" si="6"/>
        <v>0</v>
      </c>
      <c r="CO8" s="23">
        <f t="shared" si="6"/>
        <v>0</v>
      </c>
      <c r="CP8" s="23">
        <f t="shared" si="6"/>
        <v>0</v>
      </c>
      <c r="CQ8" s="23">
        <f t="shared" si="6"/>
        <v>0</v>
      </c>
      <c r="CR8" s="23">
        <f t="shared" si="6"/>
        <v>0</v>
      </c>
      <c r="CS8" s="23">
        <f t="shared" si="6"/>
        <v>0</v>
      </c>
      <c r="CT8" s="23">
        <f t="shared" si="6"/>
        <v>0</v>
      </c>
      <c r="CU8" s="23">
        <f t="shared" si="6"/>
        <v>0</v>
      </c>
      <c r="CV8" s="23">
        <f t="shared" si="6"/>
        <v>0</v>
      </c>
      <c r="CW8" s="23">
        <f t="shared" si="6"/>
        <v>0</v>
      </c>
      <c r="CX8" s="23">
        <f t="shared" si="6"/>
        <v>0</v>
      </c>
      <c r="CY8" s="23">
        <f t="shared" si="6"/>
        <v>0</v>
      </c>
    </row>
    <row r="9" spans="1:103" s="20" customFormat="1" x14ac:dyDescent="0.25">
      <c r="A9" s="15" t="s">
        <v>22</v>
      </c>
      <c r="B9" s="16">
        <v>100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  <c r="L9" s="23">
        <v>0</v>
      </c>
      <c r="M9" s="23">
        <v>0</v>
      </c>
      <c r="N9" s="23">
        <v>0</v>
      </c>
      <c r="O9" s="16">
        <v>100</v>
      </c>
      <c r="P9" s="23">
        <v>257</v>
      </c>
      <c r="Q9" s="23">
        <v>191</v>
      </c>
      <c r="R9" s="23">
        <v>31</v>
      </c>
      <c r="S9" s="23">
        <v>0</v>
      </c>
      <c r="T9" s="23">
        <v>0</v>
      </c>
      <c r="U9" s="23">
        <v>0</v>
      </c>
      <c r="V9" s="23">
        <v>0</v>
      </c>
      <c r="W9" s="23">
        <v>100</v>
      </c>
      <c r="X9" s="23">
        <v>122</v>
      </c>
      <c r="Y9" s="23">
        <v>128</v>
      </c>
      <c r="Z9" s="23">
        <v>112</v>
      </c>
      <c r="AA9" s="23">
        <v>103</v>
      </c>
      <c r="AB9" s="16">
        <v>100</v>
      </c>
      <c r="AC9" s="23">
        <v>180</v>
      </c>
      <c r="AD9" s="23">
        <v>0</v>
      </c>
      <c r="AE9" s="23">
        <v>222</v>
      </c>
      <c r="AF9" s="23">
        <v>171</v>
      </c>
      <c r="AG9" s="23">
        <v>221</v>
      </c>
      <c r="AH9" s="23">
        <v>82</v>
      </c>
      <c r="AI9" s="23">
        <v>0</v>
      </c>
      <c r="AJ9" s="23">
        <v>196</v>
      </c>
      <c r="AK9" s="23">
        <v>146</v>
      </c>
      <c r="AL9" s="23">
        <v>196</v>
      </c>
      <c r="AM9" s="23">
        <v>146</v>
      </c>
      <c r="AN9" s="23">
        <v>247</v>
      </c>
      <c r="AO9" s="23">
        <v>217</v>
      </c>
      <c r="AP9" s="23">
        <v>206</v>
      </c>
      <c r="AQ9" s="23">
        <v>196</v>
      </c>
      <c r="AR9" s="23">
        <v>228</v>
      </c>
      <c r="AS9" s="23">
        <f t="shared" ref="AS9:BD9" si="7">AS28</f>
        <v>196</v>
      </c>
      <c r="AT9" s="23">
        <f t="shared" si="7"/>
        <v>255</v>
      </c>
      <c r="AU9" s="23">
        <f t="shared" si="7"/>
        <v>210</v>
      </c>
      <c r="AV9" s="23">
        <f t="shared" si="7"/>
        <v>219</v>
      </c>
      <c r="AW9" s="23">
        <f t="shared" si="7"/>
        <v>197</v>
      </c>
      <c r="AX9" s="23">
        <f t="shared" si="7"/>
        <v>211</v>
      </c>
      <c r="AY9" s="23">
        <f t="shared" si="7"/>
        <v>201</v>
      </c>
      <c r="AZ9" s="23">
        <f t="shared" si="7"/>
        <v>205</v>
      </c>
      <c r="BA9" s="23">
        <f t="shared" si="7"/>
        <v>193</v>
      </c>
      <c r="BB9" s="23">
        <f t="shared" si="7"/>
        <v>42</v>
      </c>
      <c r="BC9" s="23">
        <f t="shared" si="7"/>
        <v>236</v>
      </c>
      <c r="BD9" s="23">
        <f t="shared" si="7"/>
        <v>207</v>
      </c>
      <c r="BE9" s="23">
        <v>95</v>
      </c>
      <c r="BF9" s="23">
        <f>BF28</f>
        <v>91</v>
      </c>
      <c r="BG9" s="23">
        <f>BG28</f>
        <v>203</v>
      </c>
      <c r="BH9" s="24" t="s">
        <v>22</v>
      </c>
      <c r="BI9" s="23">
        <f>BI28+BI36</f>
        <v>130</v>
      </c>
      <c r="BJ9" s="23">
        <v>67</v>
      </c>
      <c r="BK9" s="23">
        <f t="shared" ref="BK9:CY9" si="8">BK28+BK36</f>
        <v>112</v>
      </c>
      <c r="BL9" s="23">
        <f t="shared" si="8"/>
        <v>130</v>
      </c>
      <c r="BM9" s="23">
        <f t="shared" si="8"/>
        <v>203</v>
      </c>
      <c r="BN9" s="23">
        <f t="shared" si="8"/>
        <v>146</v>
      </c>
      <c r="BO9" s="23">
        <f t="shared" si="8"/>
        <v>129</v>
      </c>
      <c r="BP9" s="23">
        <f t="shared" si="8"/>
        <v>131</v>
      </c>
      <c r="BQ9" s="23">
        <f t="shared" si="8"/>
        <v>132</v>
      </c>
      <c r="BR9" s="23">
        <f t="shared" si="8"/>
        <v>130</v>
      </c>
      <c r="BS9" s="23">
        <f t="shared" si="8"/>
        <v>131</v>
      </c>
      <c r="BT9" s="23">
        <f t="shared" si="8"/>
        <v>130</v>
      </c>
      <c r="BU9" s="23">
        <f t="shared" si="8"/>
        <v>132</v>
      </c>
      <c r="BV9" s="23">
        <f t="shared" si="8"/>
        <v>130</v>
      </c>
      <c r="BW9" s="23">
        <f t="shared" si="8"/>
        <v>132</v>
      </c>
      <c r="BX9" s="23">
        <f t="shared" si="8"/>
        <v>138</v>
      </c>
      <c r="BY9" s="23">
        <f t="shared" si="8"/>
        <v>130</v>
      </c>
      <c r="BZ9" s="23">
        <f t="shared" si="8"/>
        <v>131</v>
      </c>
      <c r="CA9" s="23">
        <f t="shared" si="8"/>
        <v>136</v>
      </c>
      <c r="CB9" s="23">
        <f t="shared" si="8"/>
        <v>131</v>
      </c>
      <c r="CC9" s="23">
        <f t="shared" si="8"/>
        <v>131</v>
      </c>
      <c r="CD9" s="23">
        <f t="shared" si="8"/>
        <v>132</v>
      </c>
      <c r="CE9" s="23">
        <f t="shared" si="8"/>
        <v>132</v>
      </c>
      <c r="CF9" s="23">
        <f t="shared" si="8"/>
        <v>131</v>
      </c>
      <c r="CG9" s="23">
        <f t="shared" si="8"/>
        <v>132</v>
      </c>
      <c r="CH9" s="23">
        <f t="shared" si="8"/>
        <v>132</v>
      </c>
      <c r="CI9" s="23">
        <f t="shared" si="8"/>
        <v>131</v>
      </c>
      <c r="CJ9" s="23">
        <f t="shared" si="8"/>
        <v>131</v>
      </c>
      <c r="CK9" s="23">
        <f t="shared" si="8"/>
        <v>131</v>
      </c>
      <c r="CL9" s="23">
        <v>130</v>
      </c>
      <c r="CM9" s="23">
        <f t="shared" si="8"/>
        <v>0</v>
      </c>
      <c r="CN9" s="23">
        <f t="shared" si="8"/>
        <v>0</v>
      </c>
      <c r="CO9" s="23">
        <f t="shared" si="8"/>
        <v>0</v>
      </c>
      <c r="CP9" s="23">
        <f t="shared" si="8"/>
        <v>0</v>
      </c>
      <c r="CQ9" s="23">
        <f t="shared" si="8"/>
        <v>0</v>
      </c>
      <c r="CR9" s="23">
        <f t="shared" si="8"/>
        <v>0</v>
      </c>
      <c r="CS9" s="23">
        <f t="shared" si="8"/>
        <v>0</v>
      </c>
      <c r="CT9" s="23">
        <f t="shared" si="8"/>
        <v>0</v>
      </c>
      <c r="CU9" s="23">
        <f t="shared" si="8"/>
        <v>0</v>
      </c>
      <c r="CV9" s="23">
        <f t="shared" si="8"/>
        <v>0</v>
      </c>
      <c r="CW9" s="23">
        <f t="shared" si="8"/>
        <v>0</v>
      </c>
      <c r="CX9" s="23">
        <f t="shared" si="8"/>
        <v>0</v>
      </c>
      <c r="CY9" s="23">
        <f t="shared" si="8"/>
        <v>0</v>
      </c>
    </row>
    <row r="10" spans="1:103" s="20" customFormat="1" x14ac:dyDescent="0.25">
      <c r="A10" s="21" t="s">
        <v>23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16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3"/>
      <c r="AS10" s="23">
        <f>AS113</f>
        <v>1000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>
        <f>BC113</f>
        <v>944</v>
      </c>
      <c r="BD10" s="23">
        <f>BD113</f>
        <v>851</v>
      </c>
      <c r="BE10" s="23">
        <v>484</v>
      </c>
      <c r="BF10" s="23">
        <f>BF113</f>
        <v>397</v>
      </c>
      <c r="BG10" s="23">
        <f>BG113</f>
        <v>961</v>
      </c>
      <c r="BH10" s="24" t="s">
        <v>23</v>
      </c>
      <c r="BI10" s="23">
        <f>BI113</f>
        <v>180</v>
      </c>
      <c r="BJ10" s="23">
        <v>93</v>
      </c>
      <c r="BK10" s="23">
        <f t="shared" ref="BK10:CY10" si="9">BK113</f>
        <v>367</v>
      </c>
      <c r="BL10" s="23">
        <f t="shared" si="9"/>
        <v>180</v>
      </c>
      <c r="BM10" s="23">
        <f t="shared" si="9"/>
        <v>650</v>
      </c>
      <c r="BN10" s="23">
        <f t="shared" si="9"/>
        <v>432</v>
      </c>
      <c r="BO10" s="23">
        <f t="shared" si="9"/>
        <v>555</v>
      </c>
      <c r="BP10" s="23">
        <f t="shared" si="9"/>
        <v>605</v>
      </c>
      <c r="BQ10" s="23">
        <f t="shared" si="9"/>
        <v>612</v>
      </c>
      <c r="BR10" s="23">
        <f t="shared" si="9"/>
        <v>656</v>
      </c>
      <c r="BS10" s="23">
        <f t="shared" si="9"/>
        <v>657</v>
      </c>
      <c r="BT10" s="23">
        <f t="shared" si="9"/>
        <v>604</v>
      </c>
      <c r="BU10" s="23">
        <f t="shared" si="9"/>
        <v>612</v>
      </c>
      <c r="BV10" s="23">
        <f t="shared" si="9"/>
        <v>725</v>
      </c>
      <c r="BW10" s="23">
        <f t="shared" si="9"/>
        <v>683</v>
      </c>
      <c r="BX10" s="23">
        <f t="shared" si="9"/>
        <v>638</v>
      </c>
      <c r="BY10" s="23">
        <f t="shared" si="9"/>
        <v>826</v>
      </c>
      <c r="BZ10" s="23">
        <f t="shared" si="9"/>
        <v>769</v>
      </c>
      <c r="CA10" s="23">
        <f t="shared" si="9"/>
        <v>674</v>
      </c>
      <c r="CB10" s="23">
        <f t="shared" si="9"/>
        <v>99</v>
      </c>
      <c r="CC10" s="23">
        <f t="shared" si="9"/>
        <v>51</v>
      </c>
      <c r="CD10" s="23">
        <f t="shared" si="9"/>
        <v>63</v>
      </c>
      <c r="CE10" s="23">
        <f t="shared" si="9"/>
        <v>91</v>
      </c>
      <c r="CF10" s="23">
        <f t="shared" si="9"/>
        <v>126</v>
      </c>
      <c r="CG10" s="23">
        <f t="shared" si="9"/>
        <v>95</v>
      </c>
      <c r="CH10" s="23">
        <f t="shared" si="9"/>
        <v>128</v>
      </c>
      <c r="CI10" s="23">
        <f t="shared" si="9"/>
        <v>193</v>
      </c>
      <c r="CJ10" s="23">
        <f t="shared" si="9"/>
        <v>177</v>
      </c>
      <c r="CK10" s="23">
        <f t="shared" si="9"/>
        <v>184</v>
      </c>
      <c r="CL10" s="23">
        <f t="shared" si="9"/>
        <v>166</v>
      </c>
      <c r="CM10" s="23">
        <f t="shared" si="9"/>
        <v>0</v>
      </c>
      <c r="CN10" s="23">
        <f t="shared" si="9"/>
        <v>0</v>
      </c>
      <c r="CO10" s="23">
        <f t="shared" si="9"/>
        <v>0</v>
      </c>
      <c r="CP10" s="23">
        <f t="shared" si="9"/>
        <v>0</v>
      </c>
      <c r="CQ10" s="23">
        <f t="shared" si="9"/>
        <v>0</v>
      </c>
      <c r="CR10" s="23">
        <f t="shared" si="9"/>
        <v>0</v>
      </c>
      <c r="CS10" s="23">
        <f t="shared" si="9"/>
        <v>0</v>
      </c>
      <c r="CT10" s="23">
        <f t="shared" si="9"/>
        <v>0</v>
      </c>
      <c r="CU10" s="23">
        <f t="shared" si="9"/>
        <v>0</v>
      </c>
      <c r="CV10" s="23">
        <f t="shared" si="9"/>
        <v>0</v>
      </c>
      <c r="CW10" s="23">
        <f t="shared" si="9"/>
        <v>0</v>
      </c>
      <c r="CX10" s="23">
        <f t="shared" si="9"/>
        <v>0</v>
      </c>
      <c r="CY10" s="23">
        <f t="shared" si="9"/>
        <v>0</v>
      </c>
    </row>
    <row r="11" spans="1:103" s="20" customFormat="1" x14ac:dyDescent="0.25">
      <c r="A11" s="15" t="s">
        <v>24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17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25">
        <v>0</v>
      </c>
      <c r="W11" s="25">
        <v>0</v>
      </c>
      <c r="X11" s="25">
        <v>0</v>
      </c>
      <c r="Y11" s="25">
        <v>0</v>
      </c>
      <c r="Z11" s="25">
        <v>0</v>
      </c>
      <c r="AA11" s="25">
        <v>0</v>
      </c>
      <c r="AB11" s="17">
        <v>0</v>
      </c>
      <c r="AC11" s="25">
        <v>3419</v>
      </c>
      <c r="AD11" s="25">
        <v>4319</v>
      </c>
      <c r="AE11" s="25">
        <v>5376</v>
      </c>
      <c r="AF11" s="25">
        <v>5380</v>
      </c>
      <c r="AG11" s="25">
        <v>5477</v>
      </c>
      <c r="AH11" s="25">
        <v>5591</v>
      </c>
      <c r="AI11" s="25">
        <v>1736</v>
      </c>
      <c r="AJ11" s="25">
        <v>3500</v>
      </c>
      <c r="AK11" s="25">
        <v>3068</v>
      </c>
      <c r="AL11" s="25">
        <v>3500</v>
      </c>
      <c r="AM11" s="25">
        <v>4804</v>
      </c>
      <c r="AN11" s="25">
        <v>5021</v>
      </c>
      <c r="AO11" s="25">
        <v>5191</v>
      </c>
      <c r="AP11" s="25">
        <v>5519</v>
      </c>
      <c r="AQ11" s="25">
        <v>5758</v>
      </c>
      <c r="AR11" s="25">
        <v>6182</v>
      </c>
      <c r="AS11" s="25">
        <f t="shared" ref="AS11:BD11" si="10">AS144</f>
        <v>0</v>
      </c>
      <c r="AT11" s="25">
        <f t="shared" si="10"/>
        <v>6399</v>
      </c>
      <c r="AU11" s="25">
        <f t="shared" si="10"/>
        <v>6719</v>
      </c>
      <c r="AV11" s="25">
        <f t="shared" si="10"/>
        <v>7854</v>
      </c>
      <c r="AW11" s="25">
        <f t="shared" si="10"/>
        <v>7477</v>
      </c>
      <c r="AX11" s="25">
        <f t="shared" si="10"/>
        <v>6427</v>
      </c>
      <c r="AY11" s="25">
        <f t="shared" si="10"/>
        <v>5340</v>
      </c>
      <c r="AZ11" s="25">
        <f t="shared" si="10"/>
        <v>5358</v>
      </c>
      <c r="BA11" s="25">
        <f t="shared" si="10"/>
        <v>3981</v>
      </c>
      <c r="BB11" s="25">
        <f t="shared" si="10"/>
        <v>1277</v>
      </c>
      <c r="BC11" s="25">
        <f t="shared" si="10"/>
        <v>5258</v>
      </c>
      <c r="BD11" s="25">
        <f t="shared" si="10"/>
        <v>5605</v>
      </c>
      <c r="BE11" s="25">
        <v>0</v>
      </c>
      <c r="BF11" s="25">
        <f>BF144</f>
        <v>2819</v>
      </c>
      <c r="BG11" s="25">
        <f>BG144</f>
        <v>6080</v>
      </c>
      <c r="BH11" s="26" t="s">
        <v>24</v>
      </c>
      <c r="BI11" s="25">
        <f>BI144</f>
        <v>0</v>
      </c>
      <c r="BJ11" s="25">
        <v>0</v>
      </c>
      <c r="BK11" s="25">
        <f>BK144</f>
        <v>3261</v>
      </c>
      <c r="BL11" s="25" t="s">
        <v>25</v>
      </c>
      <c r="BM11" s="25">
        <f>BM144</f>
        <v>6080</v>
      </c>
      <c r="BN11" s="25">
        <f>BN144</f>
        <v>5722</v>
      </c>
      <c r="BO11" s="25">
        <f>BO151</f>
        <v>5873</v>
      </c>
      <c r="BP11" s="25">
        <f t="shared" ref="BP11:CH11" si="11">BP144</f>
        <v>6326</v>
      </c>
      <c r="BQ11" s="25">
        <f t="shared" si="11"/>
        <v>6401</v>
      </c>
      <c r="BR11" s="25">
        <f t="shared" si="11"/>
        <v>7287</v>
      </c>
      <c r="BS11" s="25">
        <f t="shared" si="11"/>
        <v>8052</v>
      </c>
      <c r="BT11" s="25">
        <f t="shared" si="11"/>
        <v>7177</v>
      </c>
      <c r="BU11" s="25">
        <f t="shared" si="11"/>
        <v>6227</v>
      </c>
      <c r="BV11" s="25">
        <f t="shared" si="11"/>
        <v>6142</v>
      </c>
      <c r="BW11" s="25">
        <f t="shared" si="11"/>
        <v>6198</v>
      </c>
      <c r="BX11" s="25">
        <f t="shared" si="11"/>
        <v>6999</v>
      </c>
      <c r="BY11" s="25">
        <f t="shared" si="11"/>
        <v>6334</v>
      </c>
      <c r="BZ11" s="25">
        <f t="shared" si="11"/>
        <v>6566</v>
      </c>
      <c r="CA11" s="25">
        <f t="shared" si="11"/>
        <v>6647</v>
      </c>
      <c r="CB11" s="25">
        <f t="shared" si="11"/>
        <v>6458</v>
      </c>
      <c r="CC11" s="25">
        <f t="shared" si="11"/>
        <v>6349</v>
      </c>
      <c r="CD11" s="25">
        <f t="shared" si="11"/>
        <v>6812</v>
      </c>
      <c r="CE11" s="25">
        <f t="shared" si="11"/>
        <v>6911</v>
      </c>
      <c r="CF11" s="25">
        <f t="shared" si="11"/>
        <v>7550</v>
      </c>
      <c r="CG11" s="25">
        <f t="shared" si="11"/>
        <v>6943</v>
      </c>
      <c r="CH11" s="25">
        <f t="shared" si="11"/>
        <v>6446</v>
      </c>
      <c r="CI11" s="25">
        <f>CI144</f>
        <v>6551</v>
      </c>
      <c r="CJ11" s="25">
        <f t="shared" ref="CJ11:CY11" si="12">CJ144</f>
        <v>7830</v>
      </c>
      <c r="CK11" s="25">
        <f t="shared" si="12"/>
        <v>7293</v>
      </c>
      <c r="CL11" s="25">
        <f t="shared" si="12"/>
        <v>6373</v>
      </c>
      <c r="CM11" s="25">
        <f t="shared" si="12"/>
        <v>0</v>
      </c>
      <c r="CN11" s="25">
        <f t="shared" si="12"/>
        <v>0</v>
      </c>
      <c r="CO11" s="25">
        <f t="shared" si="12"/>
        <v>0</v>
      </c>
      <c r="CP11" s="25">
        <f t="shared" si="12"/>
        <v>0</v>
      </c>
      <c r="CQ11" s="25">
        <f t="shared" si="12"/>
        <v>0</v>
      </c>
      <c r="CR11" s="25">
        <f t="shared" si="12"/>
        <v>0</v>
      </c>
      <c r="CS11" s="25">
        <f t="shared" si="12"/>
        <v>0</v>
      </c>
      <c r="CT11" s="25">
        <f t="shared" si="12"/>
        <v>0</v>
      </c>
      <c r="CU11" s="25">
        <f t="shared" si="12"/>
        <v>0</v>
      </c>
      <c r="CV11" s="25">
        <f t="shared" si="12"/>
        <v>0</v>
      </c>
      <c r="CW11" s="25">
        <f t="shared" si="12"/>
        <v>0</v>
      </c>
      <c r="CX11" s="25">
        <f t="shared" si="12"/>
        <v>0</v>
      </c>
      <c r="CY11" s="25">
        <f t="shared" si="12"/>
        <v>0</v>
      </c>
    </row>
    <row r="12" spans="1:103" x14ac:dyDescent="0.25">
      <c r="A12" s="27" t="s">
        <v>26</v>
      </c>
      <c r="B12" s="27">
        <v>2</v>
      </c>
      <c r="C12" s="27">
        <v>3</v>
      </c>
      <c r="D12" s="27">
        <v>4</v>
      </c>
      <c r="E12" s="27">
        <v>5</v>
      </c>
      <c r="F12" s="27">
        <v>6</v>
      </c>
      <c r="G12" s="27">
        <v>7</v>
      </c>
      <c r="H12" s="27">
        <v>8</v>
      </c>
      <c r="I12" s="27">
        <v>9</v>
      </c>
      <c r="J12" s="27">
        <v>10</v>
      </c>
      <c r="K12" s="27">
        <v>11</v>
      </c>
      <c r="L12" s="27">
        <v>12</v>
      </c>
      <c r="M12" s="27">
        <v>13</v>
      </c>
      <c r="N12" s="27">
        <v>14</v>
      </c>
      <c r="O12" s="27">
        <v>26</v>
      </c>
      <c r="P12" s="27">
        <v>16</v>
      </c>
      <c r="Q12" s="27">
        <v>17</v>
      </c>
      <c r="R12" s="27">
        <v>18</v>
      </c>
      <c r="S12" s="27">
        <v>19</v>
      </c>
      <c r="T12" s="27">
        <v>20</v>
      </c>
      <c r="U12" s="27">
        <v>21</v>
      </c>
      <c r="V12" s="27">
        <v>22</v>
      </c>
      <c r="W12" s="27">
        <v>23</v>
      </c>
      <c r="X12" s="27">
        <v>24</v>
      </c>
      <c r="Y12" s="27">
        <v>25</v>
      </c>
      <c r="Z12" s="27">
        <v>26</v>
      </c>
      <c r="AA12" s="27">
        <v>27</v>
      </c>
      <c r="AB12" s="27">
        <v>50</v>
      </c>
      <c r="AC12" s="27">
        <v>29</v>
      </c>
      <c r="AD12" s="27">
        <v>30</v>
      </c>
      <c r="AE12" s="27">
        <v>31</v>
      </c>
      <c r="AF12" s="27">
        <v>32</v>
      </c>
      <c r="AG12" s="27">
        <v>33</v>
      </c>
      <c r="AH12" s="27">
        <v>34</v>
      </c>
      <c r="AI12" s="27">
        <v>35</v>
      </c>
      <c r="AJ12" s="27">
        <v>64</v>
      </c>
      <c r="AK12" s="27">
        <v>37</v>
      </c>
      <c r="AL12" s="27">
        <v>64</v>
      </c>
      <c r="AM12" s="27">
        <v>39</v>
      </c>
      <c r="AN12" s="28"/>
      <c r="AO12" s="28"/>
      <c r="AP12" s="28"/>
      <c r="AQ12" s="28"/>
      <c r="AR12" s="28"/>
      <c r="AS12" s="27">
        <v>64</v>
      </c>
      <c r="AT12" s="28"/>
      <c r="AU12" s="28"/>
      <c r="AV12" s="28"/>
      <c r="AW12" s="28"/>
      <c r="AX12" s="28"/>
      <c r="AY12" s="28"/>
      <c r="AZ12" s="28"/>
      <c r="BA12" s="29"/>
      <c r="BB12" s="29"/>
      <c r="BC12" s="28"/>
      <c r="BD12" s="28"/>
      <c r="BE12" s="28"/>
      <c r="BF12" s="28"/>
      <c r="BG12" s="28"/>
      <c r="BH12" s="30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</row>
    <row r="13" spans="1:103" s="14" customFormat="1" x14ac:dyDescent="0.25">
      <c r="A13" s="31" t="s">
        <v>27</v>
      </c>
      <c r="B13" s="32" t="s">
        <v>7</v>
      </c>
      <c r="C13" s="33">
        <v>43831</v>
      </c>
      <c r="D13" s="33">
        <v>43862</v>
      </c>
      <c r="E13" s="33">
        <v>43891</v>
      </c>
      <c r="F13" s="33">
        <v>43922</v>
      </c>
      <c r="G13" s="33">
        <v>43952</v>
      </c>
      <c r="H13" s="33">
        <v>43983</v>
      </c>
      <c r="I13" s="33">
        <v>44013</v>
      </c>
      <c r="J13" s="33">
        <v>44044</v>
      </c>
      <c r="K13" s="33">
        <v>44075</v>
      </c>
      <c r="L13" s="33">
        <v>44105</v>
      </c>
      <c r="M13" s="33">
        <v>44136</v>
      </c>
      <c r="N13" s="33">
        <v>44166</v>
      </c>
      <c r="O13" s="32" t="s">
        <v>7</v>
      </c>
      <c r="P13" s="33">
        <v>44197</v>
      </c>
      <c r="Q13" s="33">
        <v>44228</v>
      </c>
      <c r="R13" s="33">
        <v>44256</v>
      </c>
      <c r="S13" s="33">
        <v>44287</v>
      </c>
      <c r="T13" s="33">
        <v>44317</v>
      </c>
      <c r="U13" s="33">
        <v>44348</v>
      </c>
      <c r="V13" s="33">
        <v>44378</v>
      </c>
      <c r="W13" s="33">
        <v>44409</v>
      </c>
      <c r="X13" s="33">
        <v>44440</v>
      </c>
      <c r="Y13" s="33">
        <v>44470</v>
      </c>
      <c r="Z13" s="33">
        <v>44501</v>
      </c>
      <c r="AA13" s="33">
        <v>44531</v>
      </c>
      <c r="AB13" s="32" t="s">
        <v>7</v>
      </c>
      <c r="AC13" s="33">
        <v>44562</v>
      </c>
      <c r="AD13" s="33">
        <v>44593</v>
      </c>
      <c r="AE13" s="33">
        <v>44621</v>
      </c>
      <c r="AF13" s="33">
        <v>44652</v>
      </c>
      <c r="AG13" s="33">
        <v>44682</v>
      </c>
      <c r="AH13" s="33">
        <v>44713</v>
      </c>
      <c r="AI13" s="33" t="s">
        <v>8</v>
      </c>
      <c r="AJ13" s="34" t="s">
        <v>7</v>
      </c>
      <c r="AK13" s="33" t="s">
        <v>10</v>
      </c>
      <c r="AL13" s="34" t="s">
        <v>7</v>
      </c>
      <c r="AM13" s="33">
        <v>44743</v>
      </c>
      <c r="AN13" s="33">
        <v>44774</v>
      </c>
      <c r="AO13" s="33">
        <v>44805</v>
      </c>
      <c r="AP13" s="33">
        <v>44835</v>
      </c>
      <c r="AQ13" s="33">
        <v>44866</v>
      </c>
      <c r="AR13" s="33">
        <v>44896</v>
      </c>
      <c r="AS13" s="34" t="s">
        <v>7</v>
      </c>
      <c r="AT13" s="33" t="e">
        <f t="shared" ref="AT13:BD13" ca="1" si="13">AT$5</f>
        <v>#NAME?</v>
      </c>
      <c r="AU13" s="33" t="e">
        <f t="shared" ca="1" si="13"/>
        <v>#NAME?</v>
      </c>
      <c r="AV13" s="33" t="e">
        <f t="shared" ca="1" si="13"/>
        <v>#NAME?</v>
      </c>
      <c r="AW13" s="33" t="e">
        <f t="shared" ca="1" si="13"/>
        <v>#NAME?</v>
      </c>
      <c r="AX13" s="33" t="e">
        <f t="shared" ca="1" si="13"/>
        <v>#NAME?</v>
      </c>
      <c r="AY13" s="33" t="e">
        <f t="shared" ca="1" si="13"/>
        <v>#NAME?</v>
      </c>
      <c r="AZ13" s="33" t="e">
        <f t="shared" ca="1" si="13"/>
        <v>#NAME?</v>
      </c>
      <c r="BA13" s="34" t="str">
        <f t="shared" si="13"/>
        <v>1 - 24 de Ago-23</v>
      </c>
      <c r="BB13" s="34" t="str">
        <f t="shared" si="13"/>
        <v>24 - 31 de Ago-23</v>
      </c>
      <c r="BC13" s="33" t="e">
        <f t="shared" ca="1" si="13"/>
        <v>#NAME?</v>
      </c>
      <c r="BD13" s="33" t="e">
        <f t="shared" ca="1" si="13"/>
        <v>#NAME?</v>
      </c>
      <c r="BE13" s="35" t="s">
        <v>14</v>
      </c>
      <c r="BF13" s="33" t="str">
        <f>BF$5</f>
        <v>01 - 15-Out-2023</v>
      </c>
      <c r="BG13" s="33" t="e">
        <f ca="1">BG$5</f>
        <v>#NAME?</v>
      </c>
      <c r="BH13" s="36" t="s">
        <v>27</v>
      </c>
      <c r="BI13" s="37" t="s">
        <v>7</v>
      </c>
      <c r="BJ13" s="37" t="str">
        <f>BJ5</f>
        <v>Meta 16 - 31-Out-2023</v>
      </c>
      <c r="BK13" s="37" t="str">
        <f>BK$5</f>
        <v>16 - 31-Out-2023</v>
      </c>
      <c r="BL13" s="37" t="str">
        <f>BL5</f>
        <v>Meta Mensal</v>
      </c>
      <c r="BM13" s="37">
        <f t="shared" ref="BM13:CY13" si="14">BM$5</f>
        <v>45200</v>
      </c>
      <c r="BN13" s="37" t="e">
        <f t="shared" ca="1" si="14"/>
        <v>#NAME?</v>
      </c>
      <c r="BO13" s="37" t="e">
        <f t="shared" ca="1" si="14"/>
        <v>#NAME?</v>
      </c>
      <c r="BP13" s="37" t="e">
        <f t="shared" ca="1" si="14"/>
        <v>#NAME?</v>
      </c>
      <c r="BQ13" s="37" t="e">
        <f t="shared" ca="1" si="14"/>
        <v>#NAME?</v>
      </c>
      <c r="BR13" s="37" t="e">
        <f t="shared" ca="1" si="14"/>
        <v>#NAME?</v>
      </c>
      <c r="BS13" s="37" t="e">
        <f t="shared" ca="1" si="14"/>
        <v>#NAME?</v>
      </c>
      <c r="BT13" s="37" t="e">
        <f t="shared" ca="1" si="14"/>
        <v>#NAME?</v>
      </c>
      <c r="BU13" s="37" t="e">
        <f t="shared" ca="1" si="14"/>
        <v>#NAME?</v>
      </c>
      <c r="BV13" s="37" t="e">
        <f t="shared" ca="1" si="14"/>
        <v>#NAME?</v>
      </c>
      <c r="BW13" s="37" t="e">
        <f t="shared" ca="1" si="14"/>
        <v>#NAME?</v>
      </c>
      <c r="BX13" s="37" t="e">
        <f t="shared" ca="1" si="14"/>
        <v>#NAME?</v>
      </c>
      <c r="BY13" s="37" t="e">
        <f t="shared" ca="1" si="14"/>
        <v>#NAME?</v>
      </c>
      <c r="BZ13" s="37" t="e">
        <f t="shared" ca="1" si="14"/>
        <v>#NAME?</v>
      </c>
      <c r="CA13" s="37" t="e">
        <f t="shared" ca="1" si="14"/>
        <v>#NAME?</v>
      </c>
      <c r="CB13" s="37" t="e">
        <f t="shared" ca="1" si="14"/>
        <v>#NAME?</v>
      </c>
      <c r="CC13" s="37" t="e">
        <f t="shared" ca="1" si="14"/>
        <v>#NAME?</v>
      </c>
      <c r="CD13" s="37" t="e">
        <f t="shared" ca="1" si="14"/>
        <v>#NAME?</v>
      </c>
      <c r="CE13" s="37" t="e">
        <f t="shared" ca="1" si="14"/>
        <v>#NAME?</v>
      </c>
      <c r="CF13" s="37" t="e">
        <f t="shared" ca="1" si="14"/>
        <v>#NAME?</v>
      </c>
      <c r="CG13" s="37" t="e">
        <f t="shared" ca="1" si="14"/>
        <v>#NAME?</v>
      </c>
      <c r="CH13" s="37" t="e">
        <f t="shared" ca="1" si="14"/>
        <v>#NAME?</v>
      </c>
      <c r="CI13" s="37" t="e">
        <f t="shared" ca="1" si="14"/>
        <v>#NAME?</v>
      </c>
      <c r="CJ13" s="37" t="e">
        <f t="shared" ca="1" si="14"/>
        <v>#NAME?</v>
      </c>
      <c r="CK13" s="37" t="e">
        <f t="shared" ca="1" si="14"/>
        <v>#NAME?</v>
      </c>
      <c r="CL13" s="37" t="e">
        <f t="shared" ca="1" si="14"/>
        <v>#NAME?</v>
      </c>
      <c r="CM13" s="37" t="e">
        <f t="shared" ca="1" si="14"/>
        <v>#NAME?</v>
      </c>
      <c r="CN13" s="37" t="e">
        <f t="shared" ca="1" si="14"/>
        <v>#NAME?</v>
      </c>
      <c r="CO13" s="37" t="e">
        <f t="shared" ca="1" si="14"/>
        <v>#NAME?</v>
      </c>
      <c r="CP13" s="37" t="e">
        <f t="shared" ca="1" si="14"/>
        <v>#NAME?</v>
      </c>
      <c r="CQ13" s="37" t="e">
        <f t="shared" ca="1" si="14"/>
        <v>#NAME?</v>
      </c>
      <c r="CR13" s="37" t="e">
        <f t="shared" ca="1" si="14"/>
        <v>#NAME?</v>
      </c>
      <c r="CS13" s="37" t="e">
        <f t="shared" ca="1" si="14"/>
        <v>#NAME?</v>
      </c>
      <c r="CT13" s="37" t="e">
        <f t="shared" ca="1" si="14"/>
        <v>#NAME?</v>
      </c>
      <c r="CU13" s="37" t="e">
        <f t="shared" ca="1" si="14"/>
        <v>#NAME?</v>
      </c>
      <c r="CV13" s="37" t="e">
        <f t="shared" ca="1" si="14"/>
        <v>#NAME?</v>
      </c>
      <c r="CW13" s="37" t="e">
        <f t="shared" ca="1" si="14"/>
        <v>#NAME?</v>
      </c>
      <c r="CX13" s="37" t="e">
        <f t="shared" ca="1" si="14"/>
        <v>#NAME?</v>
      </c>
      <c r="CY13" s="37" t="e">
        <f t="shared" ca="1" si="14"/>
        <v>#NAME?</v>
      </c>
    </row>
    <row r="14" spans="1:103" s="20" customFormat="1" x14ac:dyDescent="0.25">
      <c r="A14" s="15" t="s">
        <v>28</v>
      </c>
      <c r="B14" s="17">
        <v>78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166</v>
      </c>
      <c r="K14" s="23">
        <v>176</v>
      </c>
      <c r="L14" s="23">
        <v>157</v>
      </c>
      <c r="M14" s="23">
        <v>114</v>
      </c>
      <c r="N14" s="23">
        <v>93</v>
      </c>
      <c r="O14" s="17">
        <v>78</v>
      </c>
      <c r="P14" s="23">
        <v>131</v>
      </c>
      <c r="Q14" s="23">
        <v>120</v>
      </c>
      <c r="R14" s="23">
        <v>166</v>
      </c>
      <c r="S14" s="23">
        <v>179</v>
      </c>
      <c r="T14" s="23">
        <v>190</v>
      </c>
      <c r="U14" s="23">
        <v>180</v>
      </c>
      <c r="V14" s="23">
        <v>189</v>
      </c>
      <c r="W14" s="23">
        <v>158</v>
      </c>
      <c r="X14" s="23">
        <v>148</v>
      </c>
      <c r="Y14" s="23">
        <v>98</v>
      </c>
      <c r="Z14" s="23">
        <v>109</v>
      </c>
      <c r="AA14" s="23">
        <v>146</v>
      </c>
      <c r="AB14" s="17">
        <v>78</v>
      </c>
      <c r="AC14" s="23">
        <v>153</v>
      </c>
      <c r="AD14" s="23">
        <v>155</v>
      </c>
      <c r="AE14" s="23">
        <v>139</v>
      </c>
      <c r="AF14" s="23">
        <v>122</v>
      </c>
      <c r="AG14" s="23">
        <v>120</v>
      </c>
      <c r="AH14" s="23">
        <v>135</v>
      </c>
      <c r="AI14" s="23">
        <v>37</v>
      </c>
      <c r="AJ14" s="23">
        <v>119</v>
      </c>
      <c r="AK14" s="23">
        <v>73</v>
      </c>
      <c r="AL14" s="23">
        <v>119</v>
      </c>
      <c r="AM14" s="23">
        <v>110</v>
      </c>
      <c r="AN14" s="23">
        <v>132</v>
      </c>
      <c r="AO14" s="23">
        <v>147</v>
      </c>
      <c r="AP14" s="23">
        <v>152</v>
      </c>
      <c r="AQ14" s="23">
        <v>128</v>
      </c>
      <c r="AR14" s="23">
        <v>136</v>
      </c>
      <c r="AS14" s="23">
        <v>119</v>
      </c>
      <c r="AT14" s="23">
        <v>132</v>
      </c>
      <c r="AU14" s="23">
        <v>136</v>
      </c>
      <c r="AV14" s="23">
        <v>162</v>
      </c>
      <c r="AW14" s="23">
        <v>146</v>
      </c>
      <c r="AX14" s="23">
        <v>172</v>
      </c>
      <c r="AY14" s="23">
        <v>154</v>
      </c>
      <c r="AZ14" s="23">
        <v>162</v>
      </c>
      <c r="BA14" s="23">
        <v>137</v>
      </c>
      <c r="BB14" s="23">
        <v>40</v>
      </c>
      <c r="BC14" s="23">
        <v>177</v>
      </c>
      <c r="BD14" s="23">
        <v>184</v>
      </c>
      <c r="BE14" s="23">
        <v>58</v>
      </c>
      <c r="BF14" s="23">
        <v>99</v>
      </c>
      <c r="BG14" s="23">
        <f>BF14+BK14</f>
        <v>179</v>
      </c>
      <c r="BH14" s="24" t="s">
        <v>29</v>
      </c>
      <c r="BI14" s="23">
        <v>119</v>
      </c>
      <c r="BJ14" s="23">
        <v>61</v>
      </c>
      <c r="BK14" s="23">
        <v>80</v>
      </c>
      <c r="BL14" s="23">
        <f>BI14</f>
        <v>119</v>
      </c>
      <c r="BM14" s="23">
        <f>BG14</f>
        <v>179</v>
      </c>
      <c r="BN14" s="23">
        <v>173</v>
      </c>
      <c r="BO14" s="23">
        <v>196</v>
      </c>
      <c r="BP14" s="23">
        <v>191</v>
      </c>
      <c r="BQ14" s="23">
        <v>175</v>
      </c>
      <c r="BR14" s="23">
        <v>219</v>
      </c>
      <c r="BS14" s="23">
        <v>208</v>
      </c>
      <c r="BT14" s="23">
        <v>221</v>
      </c>
      <c r="BU14" s="23">
        <v>198</v>
      </c>
      <c r="BV14" s="23">
        <v>201</v>
      </c>
      <c r="BW14" s="23">
        <v>172</v>
      </c>
      <c r="BX14" s="23">
        <v>202</v>
      </c>
      <c r="BY14" s="23">
        <v>216</v>
      </c>
      <c r="BZ14" s="23">
        <v>182</v>
      </c>
      <c r="CA14" s="23">
        <v>201</v>
      </c>
      <c r="CB14" s="23">
        <v>221</v>
      </c>
      <c r="CC14" s="23">
        <v>201</v>
      </c>
      <c r="CD14" s="23">
        <v>186</v>
      </c>
      <c r="CE14" s="23">
        <v>189</v>
      </c>
      <c r="CF14" s="23">
        <v>217</v>
      </c>
      <c r="CG14" s="23">
        <v>187</v>
      </c>
      <c r="CH14" s="23">
        <v>174</v>
      </c>
      <c r="CI14" s="23">
        <v>194</v>
      </c>
      <c r="CJ14" s="23">
        <v>195</v>
      </c>
      <c r="CK14" s="23">
        <v>104</v>
      </c>
      <c r="CL14" s="23">
        <v>138</v>
      </c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</row>
    <row r="15" spans="1:103" s="20" customFormat="1" x14ac:dyDescent="0.25">
      <c r="A15" s="15" t="s">
        <v>30</v>
      </c>
      <c r="B15" s="16">
        <v>233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>
        <v>70</v>
      </c>
      <c r="O15" s="16">
        <v>233</v>
      </c>
      <c r="P15" s="22">
        <v>191</v>
      </c>
      <c r="Q15" s="22">
        <v>119</v>
      </c>
      <c r="R15" s="22">
        <v>5</v>
      </c>
      <c r="S15" s="22">
        <v>0</v>
      </c>
      <c r="T15" s="22">
        <v>0</v>
      </c>
      <c r="U15" s="22">
        <v>0</v>
      </c>
      <c r="V15" s="22">
        <v>0</v>
      </c>
      <c r="W15" s="22">
        <v>111</v>
      </c>
      <c r="X15" s="22">
        <v>124</v>
      </c>
      <c r="Y15" s="22">
        <v>131</v>
      </c>
      <c r="Z15" s="22">
        <v>109</v>
      </c>
      <c r="AA15" s="22">
        <v>119</v>
      </c>
      <c r="AB15" s="16">
        <v>233</v>
      </c>
      <c r="AC15" s="22">
        <v>195</v>
      </c>
      <c r="AD15" s="22">
        <v>0</v>
      </c>
      <c r="AE15" s="22">
        <v>223</v>
      </c>
      <c r="AF15" s="22">
        <v>224</v>
      </c>
      <c r="AG15" s="22">
        <v>241</v>
      </c>
      <c r="AH15" s="22">
        <v>86</v>
      </c>
      <c r="AI15" s="22">
        <v>1</v>
      </c>
      <c r="AJ15" s="22">
        <v>222</v>
      </c>
      <c r="AK15" s="22">
        <v>167</v>
      </c>
      <c r="AL15" s="22">
        <v>222</v>
      </c>
      <c r="AM15" s="22">
        <v>168</v>
      </c>
      <c r="AN15" s="22">
        <v>254</v>
      </c>
      <c r="AO15" s="22">
        <v>218</v>
      </c>
      <c r="AP15" s="22">
        <v>240</v>
      </c>
      <c r="AQ15" s="22">
        <v>223</v>
      </c>
      <c r="AR15" s="23">
        <v>227</v>
      </c>
      <c r="AS15" s="22">
        <v>222</v>
      </c>
      <c r="AT15" s="23">
        <v>260</v>
      </c>
      <c r="AU15" s="23">
        <v>213</v>
      </c>
      <c r="AV15" s="23">
        <v>240</v>
      </c>
      <c r="AW15" s="23">
        <v>198</v>
      </c>
      <c r="AX15" s="23">
        <v>213</v>
      </c>
      <c r="AY15" s="23">
        <v>200</v>
      </c>
      <c r="AZ15" s="23">
        <v>200</v>
      </c>
      <c r="BA15" s="23">
        <v>199</v>
      </c>
      <c r="BB15" s="23">
        <v>53</v>
      </c>
      <c r="BC15" s="23">
        <v>252</v>
      </c>
      <c r="BD15" s="23">
        <v>212</v>
      </c>
      <c r="BE15" s="23">
        <v>107</v>
      </c>
      <c r="BF15" s="23">
        <v>86</v>
      </c>
      <c r="BG15" s="23">
        <f>BF15+BK15</f>
        <v>206</v>
      </c>
      <c r="BH15" s="24" t="s">
        <v>31</v>
      </c>
      <c r="BI15" s="23">
        <v>222</v>
      </c>
      <c r="BJ15" s="23">
        <v>115</v>
      </c>
      <c r="BK15" s="23">
        <v>120</v>
      </c>
      <c r="BL15" s="23">
        <f>BI15</f>
        <v>222</v>
      </c>
      <c r="BM15" s="23">
        <f>BG15</f>
        <v>206</v>
      </c>
      <c r="BN15" s="23">
        <v>208</v>
      </c>
      <c r="BO15" s="23">
        <v>270</v>
      </c>
      <c r="BP15" s="23">
        <v>245</v>
      </c>
      <c r="BQ15" s="23">
        <v>243</v>
      </c>
      <c r="BR15" s="23">
        <v>224</v>
      </c>
      <c r="BS15" s="23">
        <v>245</v>
      </c>
      <c r="BT15" s="23">
        <v>266</v>
      </c>
      <c r="BU15" s="23">
        <v>271</v>
      </c>
      <c r="BV15" s="23">
        <v>240</v>
      </c>
      <c r="BW15" s="23">
        <v>279</v>
      </c>
      <c r="BX15" s="23">
        <v>280</v>
      </c>
      <c r="BY15" s="23">
        <v>277</v>
      </c>
      <c r="BZ15" s="23">
        <v>280</v>
      </c>
      <c r="CA15" s="23">
        <v>276</v>
      </c>
      <c r="CB15" s="23">
        <v>289</v>
      </c>
      <c r="CC15" s="23">
        <v>278</v>
      </c>
      <c r="CD15" s="23">
        <v>285</v>
      </c>
      <c r="CE15" s="23">
        <v>283</v>
      </c>
      <c r="CF15" s="23">
        <v>249</v>
      </c>
      <c r="CG15" s="23">
        <v>270</v>
      </c>
      <c r="CH15" s="23">
        <v>317</v>
      </c>
      <c r="CI15" s="23">
        <v>310</v>
      </c>
      <c r="CJ15" s="23">
        <v>306</v>
      </c>
      <c r="CK15" s="23">
        <v>291</v>
      </c>
      <c r="CL15" s="23">
        <v>285</v>
      </c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</row>
    <row r="16" spans="1:103" s="20" customFormat="1" ht="15" hidden="1" customHeight="1" x14ac:dyDescent="0.25">
      <c r="A16" s="38" t="s">
        <v>32</v>
      </c>
      <c r="B16" s="39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39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39">
        <v>124</v>
      </c>
      <c r="AC16" s="40">
        <v>0</v>
      </c>
      <c r="AD16" s="40">
        <v>0</v>
      </c>
      <c r="AE16" s="40">
        <v>0</v>
      </c>
      <c r="AF16" s="40">
        <v>0</v>
      </c>
      <c r="AG16" s="40">
        <v>0</v>
      </c>
      <c r="AH16" s="40">
        <v>0</v>
      </c>
      <c r="AI16" s="40">
        <v>0</v>
      </c>
      <c r="AJ16" s="40"/>
      <c r="AK16" s="40"/>
      <c r="AL16" s="40"/>
      <c r="AM16" s="40"/>
      <c r="AN16" s="40"/>
      <c r="AO16" s="40"/>
      <c r="AP16" s="40"/>
      <c r="AQ16" s="40"/>
      <c r="AR16" s="41"/>
      <c r="AS16" s="40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2"/>
      <c r="BH16" s="24" t="s">
        <v>32</v>
      </c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</row>
    <row r="17" spans="1:103" s="48" customFormat="1" x14ac:dyDescent="0.25">
      <c r="A17" s="43" t="s">
        <v>33</v>
      </c>
      <c r="B17" s="44">
        <v>311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166</v>
      </c>
      <c r="K17" s="44">
        <v>176</v>
      </c>
      <c r="L17" s="44">
        <v>157</v>
      </c>
      <c r="M17" s="44">
        <v>114</v>
      </c>
      <c r="N17" s="44">
        <v>163</v>
      </c>
      <c r="O17" s="44">
        <v>311</v>
      </c>
      <c r="P17" s="44">
        <v>322</v>
      </c>
      <c r="Q17" s="44">
        <v>239</v>
      </c>
      <c r="R17" s="44">
        <v>171</v>
      </c>
      <c r="S17" s="44">
        <v>179</v>
      </c>
      <c r="T17" s="44">
        <v>190</v>
      </c>
      <c r="U17" s="44">
        <v>180</v>
      </c>
      <c r="V17" s="44">
        <v>189</v>
      </c>
      <c r="W17" s="44">
        <v>269</v>
      </c>
      <c r="X17" s="44">
        <v>272</v>
      </c>
      <c r="Y17" s="44">
        <v>229</v>
      </c>
      <c r="Z17" s="44">
        <v>218</v>
      </c>
      <c r="AA17" s="44">
        <v>265</v>
      </c>
      <c r="AB17" s="44">
        <v>435</v>
      </c>
      <c r="AC17" s="44">
        <v>348</v>
      </c>
      <c r="AD17" s="44">
        <v>155</v>
      </c>
      <c r="AE17" s="44">
        <v>362</v>
      </c>
      <c r="AF17" s="44">
        <v>346</v>
      </c>
      <c r="AG17" s="44">
        <v>361</v>
      </c>
      <c r="AH17" s="44">
        <v>221</v>
      </c>
      <c r="AI17" s="44">
        <v>38</v>
      </c>
      <c r="AJ17" s="45">
        <v>341</v>
      </c>
      <c r="AK17" s="44">
        <v>240</v>
      </c>
      <c r="AL17" s="45">
        <v>341</v>
      </c>
      <c r="AM17" s="44">
        <v>278</v>
      </c>
      <c r="AN17" s="44">
        <v>386</v>
      </c>
      <c r="AO17" s="44">
        <v>365</v>
      </c>
      <c r="AP17" s="44">
        <v>392</v>
      </c>
      <c r="AQ17" s="44">
        <v>351</v>
      </c>
      <c r="AR17" s="44">
        <v>363</v>
      </c>
      <c r="AS17" s="45">
        <f t="shared" ref="AS17:BD17" si="15">SUM(AS14:AS16)</f>
        <v>341</v>
      </c>
      <c r="AT17" s="44">
        <f t="shared" si="15"/>
        <v>392</v>
      </c>
      <c r="AU17" s="44">
        <f t="shared" si="15"/>
        <v>349</v>
      </c>
      <c r="AV17" s="44">
        <f t="shared" si="15"/>
        <v>402</v>
      </c>
      <c r="AW17" s="44">
        <f t="shared" si="15"/>
        <v>344</v>
      </c>
      <c r="AX17" s="44">
        <f t="shared" si="15"/>
        <v>385</v>
      </c>
      <c r="AY17" s="44">
        <f t="shared" si="15"/>
        <v>354</v>
      </c>
      <c r="AZ17" s="44">
        <f t="shared" si="15"/>
        <v>362</v>
      </c>
      <c r="BA17" s="45">
        <f t="shared" si="15"/>
        <v>336</v>
      </c>
      <c r="BB17" s="45">
        <f t="shared" si="15"/>
        <v>93</v>
      </c>
      <c r="BC17" s="44">
        <f t="shared" si="15"/>
        <v>429</v>
      </c>
      <c r="BD17" s="44">
        <f t="shared" si="15"/>
        <v>396</v>
      </c>
      <c r="BE17" s="44">
        <v>165</v>
      </c>
      <c r="BF17" s="44">
        <f>SUM(BF14:BF16)</f>
        <v>185</v>
      </c>
      <c r="BG17" s="44">
        <f>SUM(BG14:BG16)</f>
        <v>385</v>
      </c>
      <c r="BH17" s="46" t="s">
        <v>33</v>
      </c>
      <c r="BI17" s="47">
        <f>SUM(BI14:BI16)</f>
        <v>341</v>
      </c>
      <c r="BJ17" s="47">
        <f>SUM(BJ14:BJ15)</f>
        <v>176</v>
      </c>
      <c r="BK17" s="47">
        <f>SUM(BK14:BK16)</f>
        <v>200</v>
      </c>
      <c r="BL17" s="47">
        <f>SUM(BL14:BL15)</f>
        <v>341</v>
      </c>
      <c r="BM17" s="47">
        <f t="shared" ref="BM17:CY17" si="16">SUM(BM14:BM16)</f>
        <v>385</v>
      </c>
      <c r="BN17" s="47">
        <f t="shared" si="16"/>
        <v>381</v>
      </c>
      <c r="BO17" s="47">
        <f t="shared" si="16"/>
        <v>466</v>
      </c>
      <c r="BP17" s="47">
        <f t="shared" si="16"/>
        <v>436</v>
      </c>
      <c r="BQ17" s="47">
        <f t="shared" si="16"/>
        <v>418</v>
      </c>
      <c r="BR17" s="47">
        <f t="shared" si="16"/>
        <v>443</v>
      </c>
      <c r="BS17" s="47">
        <f t="shared" si="16"/>
        <v>453</v>
      </c>
      <c r="BT17" s="47">
        <f t="shared" si="16"/>
        <v>487</v>
      </c>
      <c r="BU17" s="47">
        <f t="shared" si="16"/>
        <v>469</v>
      </c>
      <c r="BV17" s="47">
        <f t="shared" si="16"/>
        <v>441</v>
      </c>
      <c r="BW17" s="47">
        <f t="shared" si="16"/>
        <v>451</v>
      </c>
      <c r="BX17" s="47">
        <f t="shared" si="16"/>
        <v>482</v>
      </c>
      <c r="BY17" s="47">
        <f t="shared" si="16"/>
        <v>493</v>
      </c>
      <c r="BZ17" s="47">
        <f t="shared" si="16"/>
        <v>462</v>
      </c>
      <c r="CA17" s="47">
        <f t="shared" si="16"/>
        <v>477</v>
      </c>
      <c r="CB17" s="47">
        <f t="shared" si="16"/>
        <v>510</v>
      </c>
      <c r="CC17" s="47">
        <f t="shared" si="16"/>
        <v>479</v>
      </c>
      <c r="CD17" s="47">
        <f t="shared" si="16"/>
        <v>471</v>
      </c>
      <c r="CE17" s="47">
        <f t="shared" si="16"/>
        <v>472</v>
      </c>
      <c r="CF17" s="47">
        <f t="shared" si="16"/>
        <v>466</v>
      </c>
      <c r="CG17" s="47">
        <f t="shared" si="16"/>
        <v>457</v>
      </c>
      <c r="CH17" s="47">
        <f t="shared" si="16"/>
        <v>491</v>
      </c>
      <c r="CI17" s="47">
        <f t="shared" si="16"/>
        <v>504</v>
      </c>
      <c r="CJ17" s="47">
        <f t="shared" si="16"/>
        <v>501</v>
      </c>
      <c r="CK17" s="47">
        <f t="shared" si="16"/>
        <v>395</v>
      </c>
      <c r="CL17" s="47">
        <f t="shared" si="16"/>
        <v>423</v>
      </c>
      <c r="CM17" s="47">
        <f t="shared" si="16"/>
        <v>0</v>
      </c>
      <c r="CN17" s="47">
        <f t="shared" si="16"/>
        <v>0</v>
      </c>
      <c r="CO17" s="47">
        <f t="shared" si="16"/>
        <v>0</v>
      </c>
      <c r="CP17" s="47">
        <f t="shared" si="16"/>
        <v>0</v>
      </c>
      <c r="CQ17" s="47">
        <f t="shared" si="16"/>
        <v>0</v>
      </c>
      <c r="CR17" s="47">
        <f t="shared" si="16"/>
        <v>0</v>
      </c>
      <c r="CS17" s="47">
        <f t="shared" si="16"/>
        <v>0</v>
      </c>
      <c r="CT17" s="47">
        <f t="shared" si="16"/>
        <v>0</v>
      </c>
      <c r="CU17" s="47">
        <f t="shared" si="16"/>
        <v>0</v>
      </c>
      <c r="CV17" s="47">
        <f t="shared" si="16"/>
        <v>0</v>
      </c>
      <c r="CW17" s="47">
        <f t="shared" si="16"/>
        <v>0</v>
      </c>
      <c r="CX17" s="47">
        <f t="shared" si="16"/>
        <v>0</v>
      </c>
      <c r="CY17" s="47">
        <f t="shared" si="16"/>
        <v>0</v>
      </c>
    </row>
    <row r="18" spans="1:103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 s="49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</row>
    <row r="19" spans="1:103" s="51" customForma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 s="7" t="s">
        <v>34</v>
      </c>
      <c r="BI19" s="37" t="s">
        <v>7</v>
      </c>
      <c r="BJ19" s="37" t="str">
        <f>BJ5</f>
        <v>Meta 16 - 31-Out-2023</v>
      </c>
      <c r="BK19" s="37" t="str">
        <f>BK$5</f>
        <v>16 - 31-Out-2023</v>
      </c>
      <c r="BL19" s="37" t="str">
        <f>BL5</f>
        <v>Meta Mensal</v>
      </c>
      <c r="BM19" s="37">
        <f t="shared" ref="BM19:CY19" si="17">BM$5</f>
        <v>45200</v>
      </c>
      <c r="BN19" s="37" t="e">
        <f t="shared" ca="1" si="17"/>
        <v>#NAME?</v>
      </c>
      <c r="BO19" s="37" t="e">
        <f t="shared" ca="1" si="17"/>
        <v>#NAME?</v>
      </c>
      <c r="BP19" s="37" t="e">
        <f t="shared" ca="1" si="17"/>
        <v>#NAME?</v>
      </c>
      <c r="BQ19" s="37" t="e">
        <f t="shared" ca="1" si="17"/>
        <v>#NAME?</v>
      </c>
      <c r="BR19" s="37" t="e">
        <f t="shared" ca="1" si="17"/>
        <v>#NAME?</v>
      </c>
      <c r="BS19" s="37" t="e">
        <f t="shared" ca="1" si="17"/>
        <v>#NAME?</v>
      </c>
      <c r="BT19" s="37" t="e">
        <f t="shared" ca="1" si="17"/>
        <v>#NAME?</v>
      </c>
      <c r="BU19" s="37" t="e">
        <f t="shared" ca="1" si="17"/>
        <v>#NAME?</v>
      </c>
      <c r="BV19" s="37" t="e">
        <f t="shared" ca="1" si="17"/>
        <v>#NAME?</v>
      </c>
      <c r="BW19" s="37" t="e">
        <f t="shared" ca="1" si="17"/>
        <v>#NAME?</v>
      </c>
      <c r="BX19" s="37" t="e">
        <f t="shared" ca="1" si="17"/>
        <v>#NAME?</v>
      </c>
      <c r="BY19" s="37" t="e">
        <f t="shared" ca="1" si="17"/>
        <v>#NAME?</v>
      </c>
      <c r="BZ19" s="37" t="e">
        <f t="shared" ca="1" si="17"/>
        <v>#NAME?</v>
      </c>
      <c r="CA19" s="37" t="e">
        <f t="shared" ca="1" si="17"/>
        <v>#NAME?</v>
      </c>
      <c r="CB19" s="37" t="e">
        <f t="shared" ca="1" si="17"/>
        <v>#NAME?</v>
      </c>
      <c r="CC19" s="37" t="e">
        <f t="shared" ca="1" si="17"/>
        <v>#NAME?</v>
      </c>
      <c r="CD19" s="37" t="e">
        <f t="shared" ca="1" si="17"/>
        <v>#NAME?</v>
      </c>
      <c r="CE19" s="37" t="e">
        <f t="shared" ca="1" si="17"/>
        <v>#NAME?</v>
      </c>
      <c r="CF19" s="37" t="e">
        <f t="shared" ca="1" si="17"/>
        <v>#NAME?</v>
      </c>
      <c r="CG19" s="37" t="e">
        <f t="shared" ca="1" si="17"/>
        <v>#NAME?</v>
      </c>
      <c r="CH19" s="37" t="e">
        <f t="shared" ca="1" si="17"/>
        <v>#NAME?</v>
      </c>
      <c r="CI19" s="37" t="e">
        <f t="shared" ca="1" si="17"/>
        <v>#NAME?</v>
      </c>
      <c r="CJ19" s="37" t="e">
        <f t="shared" ca="1" si="17"/>
        <v>#NAME?</v>
      </c>
      <c r="CK19" s="37" t="e">
        <f t="shared" ca="1" si="17"/>
        <v>#NAME?</v>
      </c>
      <c r="CL19" s="37" t="e">
        <f t="shared" ca="1" si="17"/>
        <v>#NAME?</v>
      </c>
      <c r="CM19" s="37" t="e">
        <f t="shared" ca="1" si="17"/>
        <v>#NAME?</v>
      </c>
      <c r="CN19" s="37" t="e">
        <f t="shared" ca="1" si="17"/>
        <v>#NAME?</v>
      </c>
      <c r="CO19" s="37" t="e">
        <f t="shared" ca="1" si="17"/>
        <v>#NAME?</v>
      </c>
      <c r="CP19" s="37" t="e">
        <f t="shared" ca="1" si="17"/>
        <v>#NAME?</v>
      </c>
      <c r="CQ19" s="37" t="e">
        <f t="shared" ca="1" si="17"/>
        <v>#NAME?</v>
      </c>
      <c r="CR19" s="37" t="e">
        <f t="shared" ca="1" si="17"/>
        <v>#NAME?</v>
      </c>
      <c r="CS19" s="37" t="e">
        <f t="shared" ca="1" si="17"/>
        <v>#NAME?</v>
      </c>
      <c r="CT19" s="37" t="e">
        <f t="shared" ca="1" si="17"/>
        <v>#NAME?</v>
      </c>
      <c r="CU19" s="37" t="e">
        <f t="shared" ca="1" si="17"/>
        <v>#NAME?</v>
      </c>
      <c r="CV19" s="37" t="e">
        <f t="shared" ca="1" si="17"/>
        <v>#NAME?</v>
      </c>
      <c r="CW19" s="37" t="e">
        <f t="shared" ca="1" si="17"/>
        <v>#NAME?</v>
      </c>
      <c r="CX19" s="37" t="e">
        <f t="shared" ca="1" si="17"/>
        <v>#NAME?</v>
      </c>
      <c r="CY19" s="37" t="e">
        <f t="shared" ca="1" si="17"/>
        <v>#NAME?</v>
      </c>
    </row>
    <row r="20" spans="1:103" s="20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 s="19" t="s">
        <v>20</v>
      </c>
      <c r="BI20" s="23">
        <v>132</v>
      </c>
      <c r="BJ20" s="23">
        <v>68</v>
      </c>
      <c r="BK20" s="23">
        <v>72</v>
      </c>
      <c r="BL20" s="23">
        <f>BI20</f>
        <v>132</v>
      </c>
      <c r="BM20" s="23">
        <v>72</v>
      </c>
      <c r="BN20" s="23">
        <v>134</v>
      </c>
      <c r="BO20" s="23">
        <v>153</v>
      </c>
      <c r="BP20" s="23">
        <v>253</v>
      </c>
      <c r="BQ20" s="23">
        <v>142</v>
      </c>
      <c r="BR20" s="23">
        <v>181</v>
      </c>
      <c r="BS20" s="23">
        <v>131</v>
      </c>
      <c r="BT20" s="23">
        <v>129</v>
      </c>
      <c r="BU20" s="23">
        <v>169</v>
      </c>
      <c r="BV20" s="23">
        <v>147</v>
      </c>
      <c r="BW20" s="23">
        <v>149</v>
      </c>
      <c r="BX20" s="23">
        <v>154</v>
      </c>
      <c r="BY20" s="23">
        <v>65</v>
      </c>
      <c r="BZ20" s="23">
        <v>138</v>
      </c>
      <c r="CA20" s="23">
        <v>153</v>
      </c>
      <c r="CB20" s="23">
        <v>184</v>
      </c>
      <c r="CC20" s="23">
        <v>161</v>
      </c>
      <c r="CD20" s="23">
        <v>140</v>
      </c>
      <c r="CE20" s="23">
        <v>169</v>
      </c>
      <c r="CF20" s="23">
        <v>140</v>
      </c>
      <c r="CG20" s="23">
        <v>134</v>
      </c>
      <c r="CH20" s="23">
        <v>162</v>
      </c>
      <c r="CI20" s="23">
        <v>159</v>
      </c>
      <c r="CJ20" s="23">
        <v>159</v>
      </c>
      <c r="CK20" s="23">
        <v>140</v>
      </c>
      <c r="CL20" s="23">
        <v>139</v>
      </c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</row>
    <row r="21" spans="1:103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 s="52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</row>
    <row r="22" spans="1:103" s="14" customFormat="1" x14ac:dyDescent="0.25">
      <c r="A22" s="31" t="s">
        <v>35</v>
      </c>
      <c r="B22" s="32" t="s">
        <v>7</v>
      </c>
      <c r="C22" s="33">
        <v>43831</v>
      </c>
      <c r="D22" s="33">
        <v>43862</v>
      </c>
      <c r="E22" s="33">
        <v>43891</v>
      </c>
      <c r="F22" s="33">
        <v>43922</v>
      </c>
      <c r="G22" s="33">
        <v>43952</v>
      </c>
      <c r="H22" s="33">
        <v>43983</v>
      </c>
      <c r="I22" s="33">
        <v>44013</v>
      </c>
      <c r="J22" s="33">
        <v>44044</v>
      </c>
      <c r="K22" s="33">
        <v>44075</v>
      </c>
      <c r="L22" s="33">
        <v>44105</v>
      </c>
      <c r="M22" s="33">
        <v>44136</v>
      </c>
      <c r="N22" s="33">
        <v>44166</v>
      </c>
      <c r="O22" s="32" t="s">
        <v>7</v>
      </c>
      <c r="P22" s="33">
        <v>44197</v>
      </c>
      <c r="Q22" s="33">
        <v>44228</v>
      </c>
      <c r="R22" s="33">
        <v>44256</v>
      </c>
      <c r="S22" s="33">
        <v>44287</v>
      </c>
      <c r="T22" s="33">
        <v>44317</v>
      </c>
      <c r="U22" s="33">
        <v>44348</v>
      </c>
      <c r="V22" s="33">
        <v>44378</v>
      </c>
      <c r="W22" s="33">
        <v>44409</v>
      </c>
      <c r="X22" s="33">
        <v>44440</v>
      </c>
      <c r="Y22" s="33">
        <v>44470</v>
      </c>
      <c r="Z22" s="33">
        <v>44501</v>
      </c>
      <c r="AA22" s="33">
        <v>44531</v>
      </c>
      <c r="AB22" s="32" t="s">
        <v>7</v>
      </c>
      <c r="AC22" s="33">
        <v>44562</v>
      </c>
      <c r="AD22" s="33">
        <v>44593</v>
      </c>
      <c r="AE22" s="33">
        <v>44621</v>
      </c>
      <c r="AF22" s="33">
        <v>44652</v>
      </c>
      <c r="AG22" s="33">
        <v>44682</v>
      </c>
      <c r="AH22" s="33">
        <v>44713</v>
      </c>
      <c r="AI22" s="33" t="s">
        <v>8</v>
      </c>
      <c r="AJ22" s="34" t="s">
        <v>7</v>
      </c>
      <c r="AK22" s="33" t="s">
        <v>10</v>
      </c>
      <c r="AL22" s="34" t="s">
        <v>7</v>
      </c>
      <c r="AM22" s="33">
        <v>44743</v>
      </c>
      <c r="AN22" s="33">
        <v>44774</v>
      </c>
      <c r="AO22" s="33">
        <v>44805</v>
      </c>
      <c r="AP22" s="33">
        <v>44835</v>
      </c>
      <c r="AQ22" s="33">
        <v>44866</v>
      </c>
      <c r="AR22" s="33">
        <v>44896</v>
      </c>
      <c r="AS22" s="34" t="s">
        <v>7</v>
      </c>
      <c r="AT22" s="33" t="e">
        <f t="shared" ref="AT22:BD22" ca="1" si="18">AT$5</f>
        <v>#NAME?</v>
      </c>
      <c r="AU22" s="33" t="e">
        <f t="shared" ca="1" si="18"/>
        <v>#NAME?</v>
      </c>
      <c r="AV22" s="33" t="e">
        <f t="shared" ca="1" si="18"/>
        <v>#NAME?</v>
      </c>
      <c r="AW22" s="33" t="e">
        <f t="shared" ca="1" si="18"/>
        <v>#NAME?</v>
      </c>
      <c r="AX22" s="33" t="e">
        <f t="shared" ca="1" si="18"/>
        <v>#NAME?</v>
      </c>
      <c r="AY22" s="33" t="e">
        <f t="shared" ca="1" si="18"/>
        <v>#NAME?</v>
      </c>
      <c r="AZ22" s="33" t="e">
        <f t="shared" ca="1" si="18"/>
        <v>#NAME?</v>
      </c>
      <c r="BA22" s="34" t="str">
        <f t="shared" si="18"/>
        <v>1 - 24 de Ago-23</v>
      </c>
      <c r="BB22" s="34" t="str">
        <f t="shared" si="18"/>
        <v>24 - 31 de Ago-23</v>
      </c>
      <c r="BC22" s="33" t="e">
        <f t="shared" ca="1" si="18"/>
        <v>#NAME?</v>
      </c>
      <c r="BD22" s="33" t="e">
        <f t="shared" ca="1" si="18"/>
        <v>#NAME?</v>
      </c>
      <c r="BE22" s="35" t="s">
        <v>14</v>
      </c>
      <c r="BF22" s="33" t="str">
        <f>BF$5</f>
        <v>01 - 15-Out-2023</v>
      </c>
      <c r="BG22" s="33" t="e">
        <f ca="1">BG$5</f>
        <v>#NAME?</v>
      </c>
      <c r="BH22" s="54" t="s">
        <v>36</v>
      </c>
      <c r="BI22" s="9" t="s">
        <v>7</v>
      </c>
      <c r="BJ22" s="9" t="str">
        <f>BJ5</f>
        <v>Meta 16 - 31-Out-2023</v>
      </c>
      <c r="BK22" s="9" t="str">
        <f>BK$5</f>
        <v>16 - 31-Out-2023</v>
      </c>
      <c r="BL22" s="9" t="str">
        <f>BL5</f>
        <v>Meta Mensal</v>
      </c>
      <c r="BM22" s="9">
        <f t="shared" ref="BM22:CY22" si="19">BM$5</f>
        <v>45200</v>
      </c>
      <c r="BN22" s="37" t="e">
        <f t="shared" ca="1" si="19"/>
        <v>#NAME?</v>
      </c>
      <c r="BO22" s="37" t="e">
        <f t="shared" ca="1" si="19"/>
        <v>#NAME?</v>
      </c>
      <c r="BP22" s="37" t="e">
        <f t="shared" ca="1" si="19"/>
        <v>#NAME?</v>
      </c>
      <c r="BQ22" s="37" t="e">
        <f t="shared" ca="1" si="19"/>
        <v>#NAME?</v>
      </c>
      <c r="BR22" s="37" t="e">
        <f t="shared" ca="1" si="19"/>
        <v>#NAME?</v>
      </c>
      <c r="BS22" s="37" t="e">
        <f t="shared" ca="1" si="19"/>
        <v>#NAME?</v>
      </c>
      <c r="BT22" s="37" t="e">
        <f t="shared" ca="1" si="19"/>
        <v>#NAME?</v>
      </c>
      <c r="BU22" s="37" t="e">
        <f t="shared" ca="1" si="19"/>
        <v>#NAME?</v>
      </c>
      <c r="BV22" s="37" t="e">
        <f t="shared" ca="1" si="19"/>
        <v>#NAME?</v>
      </c>
      <c r="BW22" s="37" t="e">
        <f t="shared" ca="1" si="19"/>
        <v>#NAME?</v>
      </c>
      <c r="BX22" s="37" t="e">
        <f t="shared" ca="1" si="19"/>
        <v>#NAME?</v>
      </c>
      <c r="BY22" s="37" t="e">
        <f t="shared" ca="1" si="19"/>
        <v>#NAME?</v>
      </c>
      <c r="BZ22" s="37" t="e">
        <f t="shared" ca="1" si="19"/>
        <v>#NAME?</v>
      </c>
      <c r="CA22" s="37" t="e">
        <f t="shared" ca="1" si="19"/>
        <v>#NAME?</v>
      </c>
      <c r="CB22" s="37" t="e">
        <f t="shared" ca="1" si="19"/>
        <v>#NAME?</v>
      </c>
      <c r="CC22" s="37" t="e">
        <f t="shared" ca="1" si="19"/>
        <v>#NAME?</v>
      </c>
      <c r="CD22" s="37" t="e">
        <f t="shared" ca="1" si="19"/>
        <v>#NAME?</v>
      </c>
      <c r="CE22" s="37" t="e">
        <f t="shared" ca="1" si="19"/>
        <v>#NAME?</v>
      </c>
      <c r="CF22" s="37" t="e">
        <f t="shared" ca="1" si="19"/>
        <v>#NAME?</v>
      </c>
      <c r="CG22" s="37" t="e">
        <f t="shared" ca="1" si="19"/>
        <v>#NAME?</v>
      </c>
      <c r="CH22" s="37" t="e">
        <f t="shared" ca="1" si="19"/>
        <v>#NAME?</v>
      </c>
      <c r="CI22" s="37" t="e">
        <f t="shared" ca="1" si="19"/>
        <v>#NAME?</v>
      </c>
      <c r="CJ22" s="37" t="e">
        <f t="shared" ca="1" si="19"/>
        <v>#NAME?</v>
      </c>
      <c r="CK22" s="37" t="e">
        <f t="shared" ca="1" si="19"/>
        <v>#NAME?</v>
      </c>
      <c r="CL22" s="37" t="e">
        <f t="shared" ca="1" si="19"/>
        <v>#NAME?</v>
      </c>
      <c r="CM22" s="37" t="e">
        <f t="shared" ca="1" si="19"/>
        <v>#NAME?</v>
      </c>
      <c r="CN22" s="37" t="e">
        <f t="shared" ca="1" si="19"/>
        <v>#NAME?</v>
      </c>
      <c r="CO22" s="37" t="e">
        <f t="shared" ca="1" si="19"/>
        <v>#NAME?</v>
      </c>
      <c r="CP22" s="37" t="e">
        <f t="shared" ca="1" si="19"/>
        <v>#NAME?</v>
      </c>
      <c r="CQ22" s="37" t="e">
        <f t="shared" ca="1" si="19"/>
        <v>#NAME?</v>
      </c>
      <c r="CR22" s="37" t="e">
        <f t="shared" ca="1" si="19"/>
        <v>#NAME?</v>
      </c>
      <c r="CS22" s="37" t="e">
        <f t="shared" ca="1" si="19"/>
        <v>#NAME?</v>
      </c>
      <c r="CT22" s="37" t="e">
        <f t="shared" ca="1" si="19"/>
        <v>#NAME?</v>
      </c>
      <c r="CU22" s="37" t="e">
        <f t="shared" ca="1" si="19"/>
        <v>#NAME?</v>
      </c>
      <c r="CV22" s="37" t="e">
        <f t="shared" ca="1" si="19"/>
        <v>#NAME?</v>
      </c>
      <c r="CW22" s="37" t="e">
        <f t="shared" ca="1" si="19"/>
        <v>#NAME?</v>
      </c>
      <c r="CX22" s="37" t="e">
        <f t="shared" ca="1" si="19"/>
        <v>#NAME?</v>
      </c>
      <c r="CY22" s="37" t="e">
        <f t="shared" ca="1" si="19"/>
        <v>#NAME?</v>
      </c>
    </row>
    <row r="23" spans="1:103" s="20" customFormat="1" x14ac:dyDescent="0.25">
      <c r="A23" s="21" t="s">
        <v>37</v>
      </c>
      <c r="B23" s="415">
        <v>100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415">
        <v>100</v>
      </c>
      <c r="P23" s="23">
        <v>166</v>
      </c>
      <c r="Q23" s="23">
        <v>127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94</v>
      </c>
      <c r="X23" s="23">
        <v>117</v>
      </c>
      <c r="Y23" s="23">
        <v>115</v>
      </c>
      <c r="Z23" s="23">
        <v>104</v>
      </c>
      <c r="AA23" s="23">
        <v>69</v>
      </c>
      <c r="AB23" s="415">
        <v>100</v>
      </c>
      <c r="AC23" s="23">
        <v>157</v>
      </c>
      <c r="AD23" s="23">
        <v>0</v>
      </c>
      <c r="AE23" s="23">
        <v>186</v>
      </c>
      <c r="AF23" s="23">
        <v>119</v>
      </c>
      <c r="AG23" s="23">
        <v>182</v>
      </c>
      <c r="AH23" s="23">
        <v>58</v>
      </c>
      <c r="AI23" s="23">
        <v>0</v>
      </c>
      <c r="AJ23" s="418">
        <v>196</v>
      </c>
      <c r="AK23" s="23">
        <v>96</v>
      </c>
      <c r="AL23" s="418">
        <v>196</v>
      </c>
      <c r="AM23" s="23">
        <v>96</v>
      </c>
      <c r="AN23" s="23">
        <v>175</v>
      </c>
      <c r="AO23" s="23">
        <v>148</v>
      </c>
      <c r="AP23" s="23">
        <v>158</v>
      </c>
      <c r="AQ23" s="23">
        <v>159</v>
      </c>
      <c r="AR23" s="23">
        <v>154</v>
      </c>
      <c r="AS23" s="418">
        <v>196</v>
      </c>
      <c r="AT23" s="23">
        <v>206</v>
      </c>
      <c r="AU23" s="23">
        <v>109</v>
      </c>
      <c r="AV23" s="23">
        <v>125</v>
      </c>
      <c r="AW23" s="23">
        <v>87</v>
      </c>
      <c r="AX23" s="23">
        <v>173</v>
      </c>
      <c r="AY23" s="23">
        <v>136</v>
      </c>
      <c r="AZ23" s="23">
        <v>112</v>
      </c>
      <c r="BA23" s="23">
        <v>142</v>
      </c>
      <c r="BB23" s="23">
        <v>21</v>
      </c>
      <c r="BC23" s="23">
        <v>164</v>
      </c>
      <c r="BD23" s="23">
        <v>145</v>
      </c>
      <c r="BE23" s="421">
        <v>95</v>
      </c>
      <c r="BF23" s="23">
        <v>47</v>
      </c>
      <c r="BG23" s="23">
        <f>BF23+BK23+BK31</f>
        <v>114</v>
      </c>
      <c r="BH23" s="24" t="s">
        <v>37</v>
      </c>
      <c r="BI23" s="421">
        <v>100</v>
      </c>
      <c r="BJ23" s="424">
        <v>52</v>
      </c>
      <c r="BK23" s="23">
        <v>34</v>
      </c>
      <c r="BL23" s="424">
        <f>BI23</f>
        <v>100</v>
      </c>
      <c r="BM23" s="23">
        <f>BG23-BM31</f>
        <v>56</v>
      </c>
      <c r="BN23" s="23">
        <v>64</v>
      </c>
      <c r="BO23" s="23">
        <v>61</v>
      </c>
      <c r="BP23" s="23">
        <v>53</v>
      </c>
      <c r="BQ23" s="23">
        <v>40</v>
      </c>
      <c r="BR23" s="23">
        <v>47</v>
      </c>
      <c r="BS23" s="23">
        <v>37</v>
      </c>
      <c r="BT23" s="23">
        <v>35</v>
      </c>
      <c r="BU23" s="23">
        <v>30</v>
      </c>
      <c r="BV23" s="23">
        <v>29</v>
      </c>
      <c r="BW23" s="23">
        <v>36</v>
      </c>
      <c r="BX23" s="23">
        <v>28</v>
      </c>
      <c r="BY23" s="23">
        <v>35</v>
      </c>
      <c r="BZ23" s="23">
        <v>55</v>
      </c>
      <c r="CA23" s="23">
        <v>45</v>
      </c>
      <c r="CB23" s="23">
        <v>44</v>
      </c>
      <c r="CC23" s="23">
        <v>43</v>
      </c>
      <c r="CD23" s="23">
        <v>68</v>
      </c>
      <c r="CE23" s="23">
        <v>55</v>
      </c>
      <c r="CF23" s="23">
        <v>33</v>
      </c>
      <c r="CG23" s="23">
        <v>45</v>
      </c>
      <c r="CH23" s="23">
        <v>29</v>
      </c>
      <c r="CI23" s="23">
        <v>35</v>
      </c>
      <c r="CJ23" s="23">
        <v>40</v>
      </c>
      <c r="CK23" s="23">
        <v>41</v>
      </c>
      <c r="CL23" s="23">
        <v>42</v>
      </c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</row>
    <row r="24" spans="1:103" s="20" customFormat="1" x14ac:dyDescent="0.25">
      <c r="A24" s="21" t="s">
        <v>38</v>
      </c>
      <c r="B24" s="416"/>
      <c r="C24" s="23">
        <v>0</v>
      </c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416"/>
      <c r="P24" s="23">
        <v>84</v>
      </c>
      <c r="Q24" s="23">
        <v>63</v>
      </c>
      <c r="R24" s="23">
        <v>31</v>
      </c>
      <c r="S24" s="23">
        <v>0</v>
      </c>
      <c r="T24" s="23">
        <v>0</v>
      </c>
      <c r="U24" s="23">
        <v>0</v>
      </c>
      <c r="V24" s="23">
        <v>0</v>
      </c>
      <c r="W24" s="23">
        <v>6</v>
      </c>
      <c r="X24" s="23">
        <v>5</v>
      </c>
      <c r="Y24" s="23">
        <v>13</v>
      </c>
      <c r="Z24" s="23">
        <v>8</v>
      </c>
      <c r="AA24" s="23">
        <v>25</v>
      </c>
      <c r="AB24" s="416"/>
      <c r="AC24" s="23">
        <v>20</v>
      </c>
      <c r="AD24" s="23">
        <v>0</v>
      </c>
      <c r="AE24" s="23">
        <v>22</v>
      </c>
      <c r="AF24" s="23">
        <v>45</v>
      </c>
      <c r="AG24" s="23">
        <v>24</v>
      </c>
      <c r="AH24" s="23">
        <v>16</v>
      </c>
      <c r="AI24" s="23">
        <v>0</v>
      </c>
      <c r="AJ24" s="419"/>
      <c r="AK24" s="23">
        <v>40</v>
      </c>
      <c r="AL24" s="419"/>
      <c r="AM24" s="23">
        <v>40</v>
      </c>
      <c r="AN24" s="23">
        <v>37</v>
      </c>
      <c r="AO24" s="23">
        <v>51</v>
      </c>
      <c r="AP24" s="23">
        <v>48</v>
      </c>
      <c r="AQ24" s="23">
        <v>37</v>
      </c>
      <c r="AR24" s="23">
        <v>42</v>
      </c>
      <c r="AS24" s="419"/>
      <c r="AT24" s="23">
        <v>25</v>
      </c>
      <c r="AU24" s="23">
        <v>47</v>
      </c>
      <c r="AV24" s="23">
        <v>39</v>
      </c>
      <c r="AW24" s="23">
        <v>50</v>
      </c>
      <c r="AX24" s="23">
        <v>26</v>
      </c>
      <c r="AY24" s="23">
        <v>30</v>
      </c>
      <c r="AZ24" s="23">
        <v>50</v>
      </c>
      <c r="BA24" s="23">
        <v>29</v>
      </c>
      <c r="BB24" s="23">
        <v>8</v>
      </c>
      <c r="BC24" s="23">
        <v>37</v>
      </c>
      <c r="BD24" s="23">
        <v>25</v>
      </c>
      <c r="BE24" s="422"/>
      <c r="BF24" s="23">
        <v>25</v>
      </c>
      <c r="BG24" s="23">
        <f>BF24+BK24+BK32</f>
        <v>42</v>
      </c>
      <c r="BH24" s="24" t="s">
        <v>38</v>
      </c>
      <c r="BI24" s="422"/>
      <c r="BJ24" s="425"/>
      <c r="BK24" s="23">
        <v>8</v>
      </c>
      <c r="BL24" s="425"/>
      <c r="BM24" s="23">
        <f>BG24-BM32</f>
        <v>26</v>
      </c>
      <c r="BN24" s="23">
        <v>13</v>
      </c>
      <c r="BO24" s="23">
        <v>10</v>
      </c>
      <c r="BP24" s="23">
        <v>17</v>
      </c>
      <c r="BQ24" s="23">
        <v>17</v>
      </c>
      <c r="BR24" s="23">
        <v>19</v>
      </c>
      <c r="BS24" s="23">
        <v>19</v>
      </c>
      <c r="BT24" s="23">
        <v>19</v>
      </c>
      <c r="BU24" s="23">
        <v>30</v>
      </c>
      <c r="BV24" s="23">
        <v>25</v>
      </c>
      <c r="BW24" s="23">
        <v>18</v>
      </c>
      <c r="BX24" s="23">
        <v>10</v>
      </c>
      <c r="BY24" s="23">
        <v>4</v>
      </c>
      <c r="BZ24" s="23">
        <v>1</v>
      </c>
      <c r="CA24" s="23">
        <v>0</v>
      </c>
      <c r="CB24" s="23">
        <v>0</v>
      </c>
      <c r="CC24" s="23">
        <v>6</v>
      </c>
      <c r="CD24" s="23">
        <v>3</v>
      </c>
      <c r="CE24" s="23">
        <v>5</v>
      </c>
      <c r="CF24" s="23">
        <v>50</v>
      </c>
      <c r="CG24" s="23">
        <v>36</v>
      </c>
      <c r="CH24" s="23">
        <v>41</v>
      </c>
      <c r="CI24" s="23">
        <v>26</v>
      </c>
      <c r="CJ24" s="23">
        <v>17</v>
      </c>
      <c r="CK24" s="23">
        <v>16</v>
      </c>
      <c r="CL24" s="23">
        <v>16</v>
      </c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</row>
    <row r="25" spans="1:103" s="20" customFormat="1" x14ac:dyDescent="0.25">
      <c r="A25" s="21" t="s">
        <v>39</v>
      </c>
      <c r="B25" s="417"/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417"/>
      <c r="P25" s="23">
        <v>7</v>
      </c>
      <c r="Q25" s="23">
        <v>1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0</v>
      </c>
      <c r="AA25" s="23">
        <v>9</v>
      </c>
      <c r="AB25" s="417"/>
      <c r="AC25" s="23">
        <v>3</v>
      </c>
      <c r="AD25" s="23">
        <v>0</v>
      </c>
      <c r="AE25" s="23">
        <v>14</v>
      </c>
      <c r="AF25" s="23">
        <v>7</v>
      </c>
      <c r="AG25" s="23">
        <v>15</v>
      </c>
      <c r="AH25" s="23">
        <v>8</v>
      </c>
      <c r="AI25" s="23">
        <v>0</v>
      </c>
      <c r="AJ25" s="420"/>
      <c r="AK25" s="23">
        <v>10</v>
      </c>
      <c r="AL25" s="419"/>
      <c r="AM25" s="23">
        <v>10</v>
      </c>
      <c r="AN25" s="23">
        <v>35</v>
      </c>
      <c r="AO25" s="23">
        <v>18</v>
      </c>
      <c r="AP25" s="23">
        <v>0</v>
      </c>
      <c r="AQ25" s="23">
        <v>0</v>
      </c>
      <c r="AR25" s="23">
        <v>27</v>
      </c>
      <c r="AS25" s="419"/>
      <c r="AT25" s="23">
        <v>22</v>
      </c>
      <c r="AU25" s="23">
        <v>51</v>
      </c>
      <c r="AV25" s="23">
        <v>48</v>
      </c>
      <c r="AW25" s="23">
        <v>55</v>
      </c>
      <c r="AX25" s="23">
        <v>9</v>
      </c>
      <c r="AY25" s="23">
        <v>29</v>
      </c>
      <c r="AZ25" s="23">
        <v>34</v>
      </c>
      <c r="BA25" s="23">
        <v>22</v>
      </c>
      <c r="BB25" s="23">
        <v>13</v>
      </c>
      <c r="BC25" s="23">
        <v>35</v>
      </c>
      <c r="BD25" s="23">
        <v>29</v>
      </c>
      <c r="BE25" s="422"/>
      <c r="BF25" s="23">
        <v>19</v>
      </c>
      <c r="BG25" s="23">
        <f>BF25+BK25</f>
        <v>43</v>
      </c>
      <c r="BH25" s="24" t="s">
        <v>39</v>
      </c>
      <c r="BI25" s="422"/>
      <c r="BJ25" s="425"/>
      <c r="BK25" s="23">
        <v>24</v>
      </c>
      <c r="BL25" s="425"/>
      <c r="BM25" s="23">
        <f>BG25</f>
        <v>43</v>
      </c>
      <c r="BN25" s="23">
        <v>33</v>
      </c>
      <c r="BO25" s="23">
        <v>22</v>
      </c>
      <c r="BP25" s="23">
        <v>26</v>
      </c>
      <c r="BQ25" s="23">
        <v>38</v>
      </c>
      <c r="BR25" s="23">
        <v>29</v>
      </c>
      <c r="BS25" s="23">
        <v>38</v>
      </c>
      <c r="BT25" s="23">
        <v>42</v>
      </c>
      <c r="BU25" s="23">
        <v>37</v>
      </c>
      <c r="BV25" s="23">
        <v>41</v>
      </c>
      <c r="BW25" s="23">
        <v>44</v>
      </c>
      <c r="BX25" s="23">
        <v>58</v>
      </c>
      <c r="BY25" s="23">
        <v>57</v>
      </c>
      <c r="BZ25" s="23">
        <v>39</v>
      </c>
      <c r="CA25" s="23">
        <v>56</v>
      </c>
      <c r="CB25" s="23">
        <v>53</v>
      </c>
      <c r="CC25" s="23">
        <v>48</v>
      </c>
      <c r="CD25" s="23">
        <v>26</v>
      </c>
      <c r="CE25" s="23">
        <v>30</v>
      </c>
      <c r="CF25" s="23">
        <v>8</v>
      </c>
      <c r="CG25" s="23">
        <v>10</v>
      </c>
      <c r="CH25" s="23">
        <v>19</v>
      </c>
      <c r="CI25" s="23">
        <v>20</v>
      </c>
      <c r="CJ25" s="23">
        <v>20</v>
      </c>
      <c r="CK25" s="23">
        <v>20</v>
      </c>
      <c r="CL25" s="23">
        <v>20</v>
      </c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</row>
    <row r="26" spans="1:103" s="20" customFormat="1" x14ac:dyDescent="0.25">
      <c r="A26" s="21" t="s">
        <v>40</v>
      </c>
      <c r="B26" s="16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16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16"/>
      <c r="AC26" s="23"/>
      <c r="AD26" s="23"/>
      <c r="AE26" s="23"/>
      <c r="AF26" s="23"/>
      <c r="AG26" s="23"/>
      <c r="AH26" s="23"/>
      <c r="AI26" s="23"/>
      <c r="AJ26" s="57"/>
      <c r="AK26" s="23"/>
      <c r="AL26" s="420"/>
      <c r="AM26" s="23"/>
      <c r="AN26" s="23"/>
      <c r="AO26" s="23"/>
      <c r="AP26" s="23"/>
      <c r="AQ26" s="23"/>
      <c r="AR26" s="23">
        <v>5</v>
      </c>
      <c r="AS26" s="419"/>
      <c r="AT26" s="23">
        <v>2</v>
      </c>
      <c r="AU26" s="23">
        <v>3</v>
      </c>
      <c r="AV26" s="23">
        <v>7</v>
      </c>
      <c r="AW26" s="23">
        <v>5</v>
      </c>
      <c r="AX26" s="23">
        <v>3</v>
      </c>
      <c r="AY26" s="23">
        <v>6</v>
      </c>
      <c r="AZ26" s="23">
        <v>9</v>
      </c>
      <c r="BA26" s="23">
        <v>0</v>
      </c>
      <c r="BB26" s="23">
        <v>0</v>
      </c>
      <c r="BC26" s="23">
        <v>0</v>
      </c>
      <c r="BD26" s="23">
        <v>8</v>
      </c>
      <c r="BE26" s="422"/>
      <c r="BF26" s="23">
        <v>0</v>
      </c>
      <c r="BG26" s="23">
        <f>BF26+BK26</f>
        <v>4</v>
      </c>
      <c r="BH26" s="24" t="s">
        <v>40</v>
      </c>
      <c r="BI26" s="422"/>
      <c r="BJ26" s="425"/>
      <c r="BK26" s="23">
        <v>4</v>
      </c>
      <c r="BL26" s="425"/>
      <c r="BM26" s="23">
        <f>BG26</f>
        <v>4</v>
      </c>
      <c r="BN26" s="23">
        <v>6</v>
      </c>
      <c r="BO26" s="23">
        <v>6</v>
      </c>
      <c r="BP26" s="23">
        <v>5</v>
      </c>
      <c r="BQ26" s="23">
        <v>6</v>
      </c>
      <c r="BR26" s="23">
        <v>5</v>
      </c>
      <c r="BS26" s="23">
        <v>6</v>
      </c>
      <c r="BT26" s="23">
        <v>4</v>
      </c>
      <c r="BU26" s="23">
        <v>5</v>
      </c>
      <c r="BV26" s="23">
        <v>5</v>
      </c>
      <c r="BW26" s="23">
        <v>4</v>
      </c>
      <c r="BX26" s="23">
        <v>5</v>
      </c>
      <c r="BY26" s="23">
        <v>4</v>
      </c>
      <c r="BZ26" s="23">
        <v>5</v>
      </c>
      <c r="CA26" s="23">
        <v>4</v>
      </c>
      <c r="CB26" s="23">
        <v>4</v>
      </c>
      <c r="CC26" s="23">
        <v>4</v>
      </c>
      <c r="CD26" s="23">
        <v>5</v>
      </c>
      <c r="CE26" s="23">
        <v>11</v>
      </c>
      <c r="CF26" s="23">
        <v>10</v>
      </c>
      <c r="CG26" s="23">
        <v>10</v>
      </c>
      <c r="CH26" s="23">
        <v>12</v>
      </c>
      <c r="CI26" s="23">
        <v>19</v>
      </c>
      <c r="CJ26" s="23">
        <v>24</v>
      </c>
      <c r="CK26" s="23">
        <v>24</v>
      </c>
      <c r="CL26" s="23">
        <v>22</v>
      </c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</row>
    <row r="27" spans="1:103" s="20" customFormat="1" x14ac:dyDescent="0.25">
      <c r="A27" s="21"/>
      <c r="B27" s="16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16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16"/>
      <c r="AC27" s="23"/>
      <c r="AD27" s="23"/>
      <c r="AE27" s="23"/>
      <c r="AF27" s="23"/>
      <c r="AG27" s="23"/>
      <c r="AH27" s="23"/>
      <c r="AI27" s="23"/>
      <c r="AJ27" s="57"/>
      <c r="AK27" s="23"/>
      <c r="AL27" s="56"/>
      <c r="AM27" s="23"/>
      <c r="AN27" s="23"/>
      <c r="AO27" s="23"/>
      <c r="AP27" s="23"/>
      <c r="AQ27" s="23"/>
      <c r="AR27" s="23"/>
      <c r="AS27" s="420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423"/>
      <c r="BF27" s="23"/>
      <c r="BG27" s="23"/>
      <c r="BH27" s="24" t="s">
        <v>41</v>
      </c>
      <c r="BI27" s="423"/>
      <c r="BJ27" s="426"/>
      <c r="BK27" s="23">
        <v>0</v>
      </c>
      <c r="BL27" s="426"/>
      <c r="BM27" s="23">
        <v>0</v>
      </c>
      <c r="BN27" s="23">
        <v>0</v>
      </c>
      <c r="BO27" s="23">
        <v>0</v>
      </c>
      <c r="BP27" s="23">
        <v>0</v>
      </c>
      <c r="BQ27" s="23">
        <v>0</v>
      </c>
      <c r="BR27" s="23">
        <v>0</v>
      </c>
      <c r="BS27" s="23">
        <v>0</v>
      </c>
      <c r="BT27" s="23">
        <v>0</v>
      </c>
      <c r="BU27" s="23">
        <v>0</v>
      </c>
      <c r="BV27" s="23">
        <v>0</v>
      </c>
      <c r="BW27" s="23">
        <v>0</v>
      </c>
      <c r="BX27" s="23">
        <v>0</v>
      </c>
      <c r="BY27" s="23">
        <v>0</v>
      </c>
      <c r="BZ27" s="23">
        <v>0</v>
      </c>
      <c r="CA27" s="23">
        <v>0</v>
      </c>
      <c r="CB27" s="23">
        <v>0</v>
      </c>
      <c r="CC27" s="23">
        <v>0</v>
      </c>
      <c r="CD27" s="23">
        <v>0</v>
      </c>
      <c r="CE27" s="23">
        <v>0</v>
      </c>
      <c r="CF27" s="23">
        <v>0</v>
      </c>
      <c r="CG27" s="23">
        <v>0</v>
      </c>
      <c r="CH27" s="23">
        <v>0</v>
      </c>
      <c r="CI27" s="23">
        <v>0</v>
      </c>
      <c r="CJ27" s="23">
        <v>0</v>
      </c>
      <c r="CK27" s="23">
        <v>0</v>
      </c>
      <c r="CL27" s="23">
        <v>0</v>
      </c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</row>
    <row r="28" spans="1:103" s="48" customFormat="1" x14ac:dyDescent="0.25">
      <c r="A28" s="59" t="s">
        <v>33</v>
      </c>
      <c r="B28" s="60">
        <v>100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  <c r="H28" s="60">
        <v>0</v>
      </c>
      <c r="I28" s="60">
        <v>0</v>
      </c>
      <c r="J28" s="60">
        <v>0</v>
      </c>
      <c r="K28" s="60">
        <v>0</v>
      </c>
      <c r="L28" s="60">
        <v>0</v>
      </c>
      <c r="M28" s="60">
        <v>0</v>
      </c>
      <c r="N28" s="60">
        <v>0</v>
      </c>
      <c r="O28" s="60">
        <v>100</v>
      </c>
      <c r="P28" s="60">
        <v>257</v>
      </c>
      <c r="Q28" s="60">
        <v>191</v>
      </c>
      <c r="R28" s="60">
        <v>31</v>
      </c>
      <c r="S28" s="60">
        <v>0</v>
      </c>
      <c r="T28" s="60">
        <v>0</v>
      </c>
      <c r="U28" s="60">
        <v>0</v>
      </c>
      <c r="V28" s="60">
        <v>0</v>
      </c>
      <c r="W28" s="60">
        <v>100</v>
      </c>
      <c r="X28" s="60">
        <v>122</v>
      </c>
      <c r="Y28" s="60">
        <v>128</v>
      </c>
      <c r="Z28" s="60">
        <v>112</v>
      </c>
      <c r="AA28" s="60">
        <v>103</v>
      </c>
      <c r="AB28" s="60">
        <v>100</v>
      </c>
      <c r="AC28" s="60">
        <v>180</v>
      </c>
      <c r="AD28" s="60">
        <v>0</v>
      </c>
      <c r="AE28" s="60">
        <v>222</v>
      </c>
      <c r="AF28" s="60">
        <v>171</v>
      </c>
      <c r="AG28" s="60">
        <v>221</v>
      </c>
      <c r="AH28" s="60">
        <v>82</v>
      </c>
      <c r="AI28" s="60">
        <v>0</v>
      </c>
      <c r="AJ28" s="60">
        <v>196</v>
      </c>
      <c r="AK28" s="60">
        <v>146</v>
      </c>
      <c r="AL28" s="60">
        <v>196</v>
      </c>
      <c r="AM28" s="60">
        <v>146</v>
      </c>
      <c r="AN28" s="60">
        <v>247</v>
      </c>
      <c r="AO28" s="60">
        <v>217</v>
      </c>
      <c r="AP28" s="60">
        <v>206</v>
      </c>
      <c r="AQ28" s="60">
        <v>196</v>
      </c>
      <c r="AR28" s="61">
        <v>228</v>
      </c>
      <c r="AS28" s="60">
        <v>196</v>
      </c>
      <c r="AT28" s="61">
        <f t="shared" ref="AT28:BD28" si="20">SUM(AT23:AT26)</f>
        <v>255</v>
      </c>
      <c r="AU28" s="61">
        <f t="shared" si="20"/>
        <v>210</v>
      </c>
      <c r="AV28" s="61">
        <f t="shared" si="20"/>
        <v>219</v>
      </c>
      <c r="AW28" s="61">
        <f t="shared" si="20"/>
        <v>197</v>
      </c>
      <c r="AX28" s="61">
        <f t="shared" si="20"/>
        <v>211</v>
      </c>
      <c r="AY28" s="61">
        <f t="shared" si="20"/>
        <v>201</v>
      </c>
      <c r="AZ28" s="61">
        <f t="shared" si="20"/>
        <v>205</v>
      </c>
      <c r="BA28" s="61">
        <f t="shared" si="20"/>
        <v>193</v>
      </c>
      <c r="BB28" s="61">
        <f t="shared" si="20"/>
        <v>42</v>
      </c>
      <c r="BC28" s="61">
        <f t="shared" si="20"/>
        <v>236</v>
      </c>
      <c r="BD28" s="61">
        <f t="shared" si="20"/>
        <v>207</v>
      </c>
      <c r="BE28" s="61">
        <v>95</v>
      </c>
      <c r="BF28" s="61">
        <f>SUM(BF23:BF26)</f>
        <v>91</v>
      </c>
      <c r="BG28" s="61">
        <f>SUM(BG23:BG26)</f>
        <v>203</v>
      </c>
      <c r="BH28" s="62" t="s">
        <v>33</v>
      </c>
      <c r="BI28" s="63">
        <f>SUM(BI23)</f>
        <v>100</v>
      </c>
      <c r="BJ28" s="63">
        <v>52</v>
      </c>
      <c r="BK28" s="63">
        <f>SUM(BK23:BK27)</f>
        <v>70</v>
      </c>
      <c r="BL28" s="63">
        <f>BI28</f>
        <v>100</v>
      </c>
      <c r="BM28" s="63">
        <f t="shared" ref="BM28:CY28" si="21">SUM(BM23:BM27)</f>
        <v>129</v>
      </c>
      <c r="BN28" s="63">
        <f t="shared" si="21"/>
        <v>116</v>
      </c>
      <c r="BO28" s="63">
        <f t="shared" si="21"/>
        <v>99</v>
      </c>
      <c r="BP28" s="63">
        <f t="shared" si="21"/>
        <v>101</v>
      </c>
      <c r="BQ28" s="63">
        <f t="shared" si="21"/>
        <v>101</v>
      </c>
      <c r="BR28" s="63">
        <f t="shared" si="21"/>
        <v>100</v>
      </c>
      <c r="BS28" s="63">
        <f t="shared" si="21"/>
        <v>100</v>
      </c>
      <c r="BT28" s="63">
        <f t="shared" si="21"/>
        <v>100</v>
      </c>
      <c r="BU28" s="63">
        <f t="shared" si="21"/>
        <v>102</v>
      </c>
      <c r="BV28" s="63">
        <f t="shared" si="21"/>
        <v>100</v>
      </c>
      <c r="BW28" s="63">
        <f t="shared" si="21"/>
        <v>102</v>
      </c>
      <c r="BX28" s="63">
        <f t="shared" si="21"/>
        <v>101</v>
      </c>
      <c r="BY28" s="63">
        <f t="shared" si="21"/>
        <v>100</v>
      </c>
      <c r="BZ28" s="63">
        <f t="shared" si="21"/>
        <v>100</v>
      </c>
      <c r="CA28" s="63">
        <f t="shared" si="21"/>
        <v>105</v>
      </c>
      <c r="CB28" s="63">
        <f t="shared" si="21"/>
        <v>101</v>
      </c>
      <c r="CC28" s="63">
        <f t="shared" si="21"/>
        <v>101</v>
      </c>
      <c r="CD28" s="63">
        <f t="shared" si="21"/>
        <v>102</v>
      </c>
      <c r="CE28" s="63">
        <f t="shared" si="21"/>
        <v>101</v>
      </c>
      <c r="CF28" s="63">
        <f t="shared" si="21"/>
        <v>101</v>
      </c>
      <c r="CG28" s="63">
        <f t="shared" si="21"/>
        <v>101</v>
      </c>
      <c r="CH28" s="63">
        <f t="shared" si="21"/>
        <v>101</v>
      </c>
      <c r="CI28" s="63">
        <f t="shared" si="21"/>
        <v>100</v>
      </c>
      <c r="CJ28" s="63">
        <f t="shared" si="21"/>
        <v>101</v>
      </c>
      <c r="CK28" s="63">
        <f t="shared" si="21"/>
        <v>101</v>
      </c>
      <c r="CL28" s="63">
        <f t="shared" si="21"/>
        <v>100</v>
      </c>
      <c r="CM28" s="63">
        <f t="shared" si="21"/>
        <v>0</v>
      </c>
      <c r="CN28" s="63">
        <f t="shared" si="21"/>
        <v>0</v>
      </c>
      <c r="CO28" s="63">
        <f t="shared" si="21"/>
        <v>0</v>
      </c>
      <c r="CP28" s="63">
        <f t="shared" si="21"/>
        <v>0</v>
      </c>
      <c r="CQ28" s="63">
        <f t="shared" si="21"/>
        <v>0</v>
      </c>
      <c r="CR28" s="63">
        <f t="shared" si="21"/>
        <v>0</v>
      </c>
      <c r="CS28" s="63">
        <f t="shared" si="21"/>
        <v>0</v>
      </c>
      <c r="CT28" s="63">
        <f t="shared" si="21"/>
        <v>0</v>
      </c>
      <c r="CU28" s="63">
        <f t="shared" si="21"/>
        <v>0</v>
      </c>
      <c r="CV28" s="63">
        <f t="shared" si="21"/>
        <v>0</v>
      </c>
      <c r="CW28" s="63">
        <f t="shared" si="21"/>
        <v>0</v>
      </c>
      <c r="CX28" s="63">
        <f t="shared" si="21"/>
        <v>0</v>
      </c>
      <c r="CY28" s="63">
        <f t="shared" si="21"/>
        <v>0</v>
      </c>
    </row>
    <row r="29" spans="1:103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 s="52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</row>
    <row r="30" spans="1:103" s="14" customForma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 s="54" t="s">
        <v>42</v>
      </c>
      <c r="BI30" s="9" t="s">
        <v>7</v>
      </c>
      <c r="BJ30" s="9" t="str">
        <f>BJ5</f>
        <v>Meta 16 - 31-Out-2023</v>
      </c>
      <c r="BK30" s="9" t="str">
        <f>BK$5</f>
        <v>16 - 31-Out-2023</v>
      </c>
      <c r="BL30" s="9" t="str">
        <f>BL5</f>
        <v>Meta Mensal</v>
      </c>
      <c r="BM30" s="9">
        <f t="shared" ref="BM30:CY30" si="22">BM$5</f>
        <v>45200</v>
      </c>
      <c r="BN30" s="37" t="e">
        <f t="shared" ca="1" si="22"/>
        <v>#NAME?</v>
      </c>
      <c r="BO30" s="37" t="e">
        <f t="shared" ca="1" si="22"/>
        <v>#NAME?</v>
      </c>
      <c r="BP30" s="37" t="e">
        <f t="shared" ca="1" si="22"/>
        <v>#NAME?</v>
      </c>
      <c r="BQ30" s="37" t="e">
        <f t="shared" ca="1" si="22"/>
        <v>#NAME?</v>
      </c>
      <c r="BR30" s="37" t="e">
        <f t="shared" ca="1" si="22"/>
        <v>#NAME?</v>
      </c>
      <c r="BS30" s="37" t="e">
        <f t="shared" ca="1" si="22"/>
        <v>#NAME?</v>
      </c>
      <c r="BT30" s="37" t="e">
        <f t="shared" ca="1" si="22"/>
        <v>#NAME?</v>
      </c>
      <c r="BU30" s="37" t="e">
        <f t="shared" ca="1" si="22"/>
        <v>#NAME?</v>
      </c>
      <c r="BV30" s="37" t="e">
        <f t="shared" ca="1" si="22"/>
        <v>#NAME?</v>
      </c>
      <c r="BW30" s="37" t="e">
        <f t="shared" ca="1" si="22"/>
        <v>#NAME?</v>
      </c>
      <c r="BX30" s="37" t="e">
        <f t="shared" ca="1" si="22"/>
        <v>#NAME?</v>
      </c>
      <c r="BY30" s="37" t="e">
        <f t="shared" ca="1" si="22"/>
        <v>#NAME?</v>
      </c>
      <c r="BZ30" s="37" t="e">
        <f t="shared" ca="1" si="22"/>
        <v>#NAME?</v>
      </c>
      <c r="CA30" s="37" t="e">
        <f t="shared" ca="1" si="22"/>
        <v>#NAME?</v>
      </c>
      <c r="CB30" s="37" t="e">
        <f t="shared" ca="1" si="22"/>
        <v>#NAME?</v>
      </c>
      <c r="CC30" s="37" t="e">
        <f t="shared" ca="1" si="22"/>
        <v>#NAME?</v>
      </c>
      <c r="CD30" s="37" t="e">
        <f t="shared" ca="1" si="22"/>
        <v>#NAME?</v>
      </c>
      <c r="CE30" s="37" t="e">
        <f t="shared" ca="1" si="22"/>
        <v>#NAME?</v>
      </c>
      <c r="CF30" s="37" t="e">
        <f t="shared" ca="1" si="22"/>
        <v>#NAME?</v>
      </c>
      <c r="CG30" s="37" t="e">
        <f t="shared" ca="1" si="22"/>
        <v>#NAME?</v>
      </c>
      <c r="CH30" s="37" t="e">
        <f t="shared" ca="1" si="22"/>
        <v>#NAME?</v>
      </c>
      <c r="CI30" s="37" t="e">
        <f t="shared" ca="1" si="22"/>
        <v>#NAME?</v>
      </c>
      <c r="CJ30" s="37" t="e">
        <f t="shared" ca="1" si="22"/>
        <v>#NAME?</v>
      </c>
      <c r="CK30" s="37" t="e">
        <f t="shared" ca="1" si="22"/>
        <v>#NAME?</v>
      </c>
      <c r="CL30" s="37" t="e">
        <f t="shared" ca="1" si="22"/>
        <v>#NAME?</v>
      </c>
      <c r="CM30" s="37" t="e">
        <f t="shared" ca="1" si="22"/>
        <v>#NAME?</v>
      </c>
      <c r="CN30" s="37" t="e">
        <f t="shared" ca="1" si="22"/>
        <v>#NAME?</v>
      </c>
      <c r="CO30" s="37" t="e">
        <f t="shared" ca="1" si="22"/>
        <v>#NAME?</v>
      </c>
      <c r="CP30" s="37" t="e">
        <f t="shared" ca="1" si="22"/>
        <v>#NAME?</v>
      </c>
      <c r="CQ30" s="37" t="e">
        <f t="shared" ca="1" si="22"/>
        <v>#NAME?</v>
      </c>
      <c r="CR30" s="37" t="e">
        <f t="shared" ca="1" si="22"/>
        <v>#NAME?</v>
      </c>
      <c r="CS30" s="37" t="e">
        <f t="shared" ca="1" si="22"/>
        <v>#NAME?</v>
      </c>
      <c r="CT30" s="37" t="e">
        <f t="shared" ca="1" si="22"/>
        <v>#NAME?</v>
      </c>
      <c r="CU30" s="37" t="e">
        <f t="shared" ca="1" si="22"/>
        <v>#NAME?</v>
      </c>
      <c r="CV30" s="37" t="e">
        <f t="shared" ca="1" si="22"/>
        <v>#NAME?</v>
      </c>
      <c r="CW30" s="37" t="e">
        <f t="shared" ca="1" si="22"/>
        <v>#NAME?</v>
      </c>
      <c r="CX30" s="37" t="e">
        <f t="shared" ca="1" si="22"/>
        <v>#NAME?</v>
      </c>
      <c r="CY30" s="37" t="e">
        <f t="shared" ca="1" si="22"/>
        <v>#NAME?</v>
      </c>
    </row>
    <row r="31" spans="1:103" s="20" customForma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 s="24" t="s">
        <v>37</v>
      </c>
      <c r="BI31" s="421">
        <v>30</v>
      </c>
      <c r="BJ31" s="421">
        <v>15</v>
      </c>
      <c r="BK31" s="23">
        <v>33</v>
      </c>
      <c r="BL31" s="421">
        <f>BI31</f>
        <v>30</v>
      </c>
      <c r="BM31" s="23">
        <f>SUM(BK31+25)</f>
        <v>58</v>
      </c>
      <c r="BN31" s="23">
        <v>23</v>
      </c>
      <c r="BO31" s="23">
        <v>22</v>
      </c>
      <c r="BP31" s="23">
        <v>22</v>
      </c>
      <c r="BQ31" s="23">
        <v>25</v>
      </c>
      <c r="BR31" s="23">
        <v>24</v>
      </c>
      <c r="BS31" s="23">
        <v>26</v>
      </c>
      <c r="BT31" s="23">
        <v>19</v>
      </c>
      <c r="BU31" s="23">
        <v>22</v>
      </c>
      <c r="BV31" s="23">
        <v>27</v>
      </c>
      <c r="BW31" s="23">
        <v>28</v>
      </c>
      <c r="BX31" s="23">
        <v>30</v>
      </c>
      <c r="BY31" s="23">
        <v>24</v>
      </c>
      <c r="BZ31" s="23">
        <v>20</v>
      </c>
      <c r="CA31" s="23">
        <v>25</v>
      </c>
      <c r="CB31" s="23">
        <v>23</v>
      </c>
      <c r="CC31" s="23">
        <v>24</v>
      </c>
      <c r="CD31" s="23">
        <v>22</v>
      </c>
      <c r="CE31" s="23">
        <v>28</v>
      </c>
      <c r="CF31" s="23">
        <v>13</v>
      </c>
      <c r="CG31" s="23">
        <v>14</v>
      </c>
      <c r="CH31" s="23">
        <v>18</v>
      </c>
      <c r="CI31" s="23">
        <v>21</v>
      </c>
      <c r="CJ31" s="23">
        <v>21</v>
      </c>
      <c r="CK31" s="23">
        <v>20</v>
      </c>
      <c r="CL31" s="23">
        <v>20</v>
      </c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</row>
    <row r="32" spans="1:103" s="20" customForma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 s="24" t="s">
        <v>38</v>
      </c>
      <c r="BI32" s="422"/>
      <c r="BJ32" s="422"/>
      <c r="BK32" s="23">
        <v>9</v>
      </c>
      <c r="BL32" s="422"/>
      <c r="BM32" s="23">
        <f>SUM(BK32+7)</f>
        <v>16</v>
      </c>
      <c r="BN32" s="23">
        <v>7</v>
      </c>
      <c r="BO32" s="23">
        <v>8</v>
      </c>
      <c r="BP32" s="23">
        <v>8</v>
      </c>
      <c r="BQ32" s="23">
        <v>6</v>
      </c>
      <c r="BR32" s="23">
        <v>6</v>
      </c>
      <c r="BS32" s="23">
        <v>5</v>
      </c>
      <c r="BT32" s="23">
        <v>11</v>
      </c>
      <c r="BU32" s="23">
        <v>8</v>
      </c>
      <c r="BV32" s="23">
        <v>3</v>
      </c>
      <c r="BW32" s="23">
        <v>2</v>
      </c>
      <c r="BX32" s="23">
        <v>7</v>
      </c>
      <c r="BY32" s="23">
        <v>6</v>
      </c>
      <c r="BZ32" s="23">
        <v>11</v>
      </c>
      <c r="CA32" s="23">
        <v>6</v>
      </c>
      <c r="CB32" s="23">
        <v>7</v>
      </c>
      <c r="CC32" s="23">
        <v>6</v>
      </c>
      <c r="CD32" s="23">
        <v>8</v>
      </c>
      <c r="CE32" s="23">
        <v>3</v>
      </c>
      <c r="CF32" s="23">
        <v>17</v>
      </c>
      <c r="CG32" s="23">
        <v>17</v>
      </c>
      <c r="CH32" s="23">
        <v>13</v>
      </c>
      <c r="CI32" s="23">
        <v>10</v>
      </c>
      <c r="CJ32" s="23">
        <v>9</v>
      </c>
      <c r="CK32" s="23">
        <v>10</v>
      </c>
      <c r="CL32" s="23">
        <v>10</v>
      </c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</row>
    <row r="33" spans="1:103" s="20" customForma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 s="24" t="s">
        <v>39</v>
      </c>
      <c r="BI33" s="422"/>
      <c r="BJ33" s="422"/>
      <c r="BK33" s="23">
        <v>0</v>
      </c>
      <c r="BL33" s="422"/>
      <c r="BM33" s="23">
        <v>0</v>
      </c>
      <c r="BN33" s="23">
        <v>0</v>
      </c>
      <c r="BO33" s="23">
        <v>0</v>
      </c>
      <c r="BP33" s="23">
        <v>0</v>
      </c>
      <c r="BQ33" s="23">
        <v>0</v>
      </c>
      <c r="BR33" s="23">
        <v>0</v>
      </c>
      <c r="BS33" s="23">
        <v>0</v>
      </c>
      <c r="BT33" s="23">
        <v>0</v>
      </c>
      <c r="BU33" s="23">
        <v>0</v>
      </c>
      <c r="BV33" s="23">
        <v>0</v>
      </c>
      <c r="BW33" s="23">
        <v>0</v>
      </c>
      <c r="BX33" s="23">
        <v>0</v>
      </c>
      <c r="BY33" s="23">
        <v>0</v>
      </c>
      <c r="BZ33" s="23">
        <v>0</v>
      </c>
      <c r="CA33" s="23">
        <v>0</v>
      </c>
      <c r="CB33" s="23">
        <v>0</v>
      </c>
      <c r="CC33" s="23">
        <v>0</v>
      </c>
      <c r="CD33" s="23">
        <v>0</v>
      </c>
      <c r="CE33" s="23">
        <v>0</v>
      </c>
      <c r="CF33" s="23">
        <v>0</v>
      </c>
      <c r="CG33" s="23">
        <v>0</v>
      </c>
      <c r="CH33" s="23">
        <v>0</v>
      </c>
      <c r="CI33" s="23">
        <v>0</v>
      </c>
      <c r="CJ33" s="23">
        <v>0</v>
      </c>
      <c r="CK33" s="23">
        <v>0</v>
      </c>
      <c r="CL33" s="23">
        <v>0</v>
      </c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</row>
    <row r="34" spans="1:103" s="20" customForma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 s="24" t="s">
        <v>40</v>
      </c>
      <c r="BI34" s="422"/>
      <c r="BJ34" s="422"/>
      <c r="BK34" s="23">
        <v>0</v>
      </c>
      <c r="BL34" s="422"/>
      <c r="BM34" s="23">
        <v>0</v>
      </c>
      <c r="BN34" s="23">
        <v>0</v>
      </c>
      <c r="BO34" s="23">
        <v>0</v>
      </c>
      <c r="BP34" s="23">
        <v>0</v>
      </c>
      <c r="BQ34" s="23">
        <v>0</v>
      </c>
      <c r="BR34" s="23">
        <v>0</v>
      </c>
      <c r="BS34" s="23">
        <v>0</v>
      </c>
      <c r="BT34" s="23">
        <v>0</v>
      </c>
      <c r="BU34" s="23">
        <v>0</v>
      </c>
      <c r="BV34" s="23">
        <v>0</v>
      </c>
      <c r="BW34" s="23">
        <v>0</v>
      </c>
      <c r="BX34" s="23">
        <v>0</v>
      </c>
      <c r="BY34" s="23">
        <v>0</v>
      </c>
      <c r="BZ34" s="23">
        <v>0</v>
      </c>
      <c r="CA34" s="23">
        <v>0</v>
      </c>
      <c r="CB34" s="23">
        <v>0</v>
      </c>
      <c r="CC34" s="23">
        <v>0</v>
      </c>
      <c r="CD34" s="23">
        <v>0</v>
      </c>
      <c r="CE34" s="23">
        <v>0</v>
      </c>
      <c r="CF34" s="23">
        <v>0</v>
      </c>
      <c r="CG34" s="23">
        <v>0</v>
      </c>
      <c r="CH34" s="23">
        <v>0</v>
      </c>
      <c r="CI34" s="23">
        <v>0</v>
      </c>
      <c r="CJ34" s="23">
        <v>0</v>
      </c>
      <c r="CK34" s="23">
        <v>0</v>
      </c>
      <c r="CL34" s="23">
        <v>0</v>
      </c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</row>
    <row r="35" spans="1:103" s="20" customForma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 s="24" t="s">
        <v>41</v>
      </c>
      <c r="BI35" s="423"/>
      <c r="BJ35" s="423"/>
      <c r="BK35" s="23">
        <v>0</v>
      </c>
      <c r="BL35" s="423"/>
      <c r="BM35" s="23">
        <v>0</v>
      </c>
      <c r="BN35" s="23">
        <v>0</v>
      </c>
      <c r="BO35" s="23">
        <v>0</v>
      </c>
      <c r="BP35" s="23">
        <v>0</v>
      </c>
      <c r="BQ35" s="23">
        <v>0</v>
      </c>
      <c r="BR35" s="23">
        <v>0</v>
      </c>
      <c r="BS35" s="23">
        <v>0</v>
      </c>
      <c r="BT35" s="23">
        <v>0</v>
      </c>
      <c r="BU35" s="23">
        <v>0</v>
      </c>
      <c r="BV35" s="23">
        <v>0</v>
      </c>
      <c r="BW35" s="23">
        <v>0</v>
      </c>
      <c r="BX35" s="23">
        <v>0</v>
      </c>
      <c r="BY35" s="23">
        <v>0</v>
      </c>
      <c r="BZ35" s="23">
        <v>0</v>
      </c>
      <c r="CA35" s="23">
        <v>0</v>
      </c>
      <c r="CB35" s="23">
        <v>0</v>
      </c>
      <c r="CC35" s="23">
        <v>0</v>
      </c>
      <c r="CD35" s="23">
        <v>0</v>
      </c>
      <c r="CE35" s="23">
        <v>0</v>
      </c>
      <c r="CF35" s="23">
        <v>0</v>
      </c>
      <c r="CG35" s="23">
        <v>0</v>
      </c>
      <c r="CH35" s="23">
        <v>0</v>
      </c>
      <c r="CI35" s="23">
        <v>0</v>
      </c>
      <c r="CJ35" s="23">
        <v>0</v>
      </c>
      <c r="CK35" s="23">
        <v>0</v>
      </c>
      <c r="CL35" s="23">
        <v>0</v>
      </c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</row>
    <row r="36" spans="1:103" s="48" customForma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 s="62" t="s">
        <v>33</v>
      </c>
      <c r="BI36" s="63">
        <f>SUM(BI31)</f>
        <v>30</v>
      </c>
      <c r="BJ36" s="63">
        <v>15</v>
      </c>
      <c r="BK36" s="63">
        <f>SUM(BK31:BK35)</f>
        <v>42</v>
      </c>
      <c r="BL36" s="63">
        <f>BI36</f>
        <v>30</v>
      </c>
      <c r="BM36" s="63">
        <f t="shared" ref="BM36:CY36" si="23">SUM(BM31:BM35)</f>
        <v>74</v>
      </c>
      <c r="BN36" s="63">
        <f t="shared" si="23"/>
        <v>30</v>
      </c>
      <c r="BO36" s="63">
        <f t="shared" si="23"/>
        <v>30</v>
      </c>
      <c r="BP36" s="63">
        <f t="shared" si="23"/>
        <v>30</v>
      </c>
      <c r="BQ36" s="63">
        <f t="shared" si="23"/>
        <v>31</v>
      </c>
      <c r="BR36" s="63">
        <f t="shared" si="23"/>
        <v>30</v>
      </c>
      <c r="BS36" s="63">
        <f t="shared" si="23"/>
        <v>31</v>
      </c>
      <c r="BT36" s="63">
        <f t="shared" si="23"/>
        <v>30</v>
      </c>
      <c r="BU36" s="63">
        <f t="shared" si="23"/>
        <v>30</v>
      </c>
      <c r="BV36" s="63">
        <f t="shared" si="23"/>
        <v>30</v>
      </c>
      <c r="BW36" s="63">
        <f t="shared" si="23"/>
        <v>30</v>
      </c>
      <c r="BX36" s="63">
        <f t="shared" si="23"/>
        <v>37</v>
      </c>
      <c r="BY36" s="63">
        <f t="shared" si="23"/>
        <v>30</v>
      </c>
      <c r="BZ36" s="63">
        <f t="shared" si="23"/>
        <v>31</v>
      </c>
      <c r="CA36" s="63">
        <f t="shared" si="23"/>
        <v>31</v>
      </c>
      <c r="CB36" s="63">
        <f t="shared" si="23"/>
        <v>30</v>
      </c>
      <c r="CC36" s="63">
        <f t="shared" si="23"/>
        <v>30</v>
      </c>
      <c r="CD36" s="63">
        <f t="shared" si="23"/>
        <v>30</v>
      </c>
      <c r="CE36" s="63">
        <f t="shared" si="23"/>
        <v>31</v>
      </c>
      <c r="CF36" s="63">
        <f t="shared" si="23"/>
        <v>30</v>
      </c>
      <c r="CG36" s="63">
        <f t="shared" si="23"/>
        <v>31</v>
      </c>
      <c r="CH36" s="63">
        <f t="shared" si="23"/>
        <v>31</v>
      </c>
      <c r="CI36" s="63">
        <f t="shared" si="23"/>
        <v>31</v>
      </c>
      <c r="CJ36" s="63">
        <f t="shared" si="23"/>
        <v>30</v>
      </c>
      <c r="CK36" s="63">
        <f t="shared" si="23"/>
        <v>30</v>
      </c>
      <c r="CL36" s="63">
        <f t="shared" si="23"/>
        <v>30</v>
      </c>
      <c r="CM36" s="63">
        <f t="shared" si="23"/>
        <v>0</v>
      </c>
      <c r="CN36" s="63">
        <f t="shared" si="23"/>
        <v>0</v>
      </c>
      <c r="CO36" s="63">
        <f t="shared" si="23"/>
        <v>0</v>
      </c>
      <c r="CP36" s="63">
        <f t="shared" si="23"/>
        <v>0</v>
      </c>
      <c r="CQ36" s="63">
        <f t="shared" si="23"/>
        <v>0</v>
      </c>
      <c r="CR36" s="63">
        <f t="shared" si="23"/>
        <v>0</v>
      </c>
      <c r="CS36" s="63">
        <f t="shared" si="23"/>
        <v>0</v>
      </c>
      <c r="CT36" s="63">
        <f t="shared" si="23"/>
        <v>0</v>
      </c>
      <c r="CU36" s="63">
        <f t="shared" si="23"/>
        <v>0</v>
      </c>
      <c r="CV36" s="63">
        <f t="shared" si="23"/>
        <v>0</v>
      </c>
      <c r="CW36" s="63">
        <f t="shared" si="23"/>
        <v>0</v>
      </c>
      <c r="CX36" s="63">
        <f t="shared" si="23"/>
        <v>0</v>
      </c>
      <c r="CY36" s="63">
        <f t="shared" si="23"/>
        <v>0</v>
      </c>
    </row>
    <row r="37" spans="1:103" customFormat="1" x14ac:dyDescent="0.25"/>
    <row r="38" spans="1:103" customFormat="1" x14ac:dyDescent="0.25">
      <c r="BH38" s="64" t="s">
        <v>43</v>
      </c>
      <c r="BI38" s="65"/>
      <c r="BJ38" s="66"/>
      <c r="BK38" s="67" t="str">
        <f t="shared" ref="BK38:CY38" si="24">BK30</f>
        <v>16 - 31-Out-2023</v>
      </c>
      <c r="BL38" s="66"/>
      <c r="BM38" s="9">
        <f t="shared" si="24"/>
        <v>45200</v>
      </c>
      <c r="BN38" s="9" t="e">
        <f t="shared" ca="1" si="24"/>
        <v>#NAME?</v>
      </c>
      <c r="BO38" s="9" t="e">
        <f t="shared" ca="1" si="24"/>
        <v>#NAME?</v>
      </c>
      <c r="BP38" s="9" t="e">
        <f t="shared" ca="1" si="24"/>
        <v>#NAME?</v>
      </c>
      <c r="BQ38" s="9" t="e">
        <f t="shared" ca="1" si="24"/>
        <v>#NAME?</v>
      </c>
      <c r="BR38" s="9" t="e">
        <f t="shared" ca="1" si="24"/>
        <v>#NAME?</v>
      </c>
      <c r="BS38" s="9" t="e">
        <f t="shared" ca="1" si="24"/>
        <v>#NAME?</v>
      </c>
      <c r="BT38" s="9" t="e">
        <f t="shared" ca="1" si="24"/>
        <v>#NAME?</v>
      </c>
      <c r="BU38" s="9" t="e">
        <f t="shared" ca="1" si="24"/>
        <v>#NAME?</v>
      </c>
      <c r="BV38" s="9" t="e">
        <f t="shared" ca="1" si="24"/>
        <v>#NAME?</v>
      </c>
      <c r="BW38" s="9" t="e">
        <f t="shared" ca="1" si="24"/>
        <v>#NAME?</v>
      </c>
      <c r="BX38" s="9" t="e">
        <f t="shared" ca="1" si="24"/>
        <v>#NAME?</v>
      </c>
      <c r="BY38" s="9" t="e">
        <f t="shared" ca="1" si="24"/>
        <v>#NAME?</v>
      </c>
      <c r="BZ38" s="9" t="e">
        <f t="shared" ca="1" si="24"/>
        <v>#NAME?</v>
      </c>
      <c r="CA38" s="9" t="e">
        <f t="shared" ca="1" si="24"/>
        <v>#NAME?</v>
      </c>
      <c r="CB38" s="9" t="e">
        <f t="shared" ca="1" si="24"/>
        <v>#NAME?</v>
      </c>
      <c r="CC38" s="9" t="e">
        <f t="shared" ca="1" si="24"/>
        <v>#NAME?</v>
      </c>
      <c r="CD38" s="9" t="e">
        <f t="shared" ca="1" si="24"/>
        <v>#NAME?</v>
      </c>
      <c r="CE38" s="9" t="e">
        <f t="shared" ca="1" si="24"/>
        <v>#NAME?</v>
      </c>
      <c r="CF38" s="9" t="e">
        <f t="shared" ca="1" si="24"/>
        <v>#NAME?</v>
      </c>
      <c r="CG38" s="9" t="e">
        <f t="shared" ca="1" si="24"/>
        <v>#NAME?</v>
      </c>
      <c r="CH38" s="9" t="e">
        <f t="shared" ca="1" si="24"/>
        <v>#NAME?</v>
      </c>
      <c r="CI38" s="9" t="e">
        <f t="shared" ca="1" si="24"/>
        <v>#NAME?</v>
      </c>
      <c r="CJ38" s="9" t="e">
        <f t="shared" ca="1" si="24"/>
        <v>#NAME?</v>
      </c>
      <c r="CK38" s="9" t="e">
        <f t="shared" ca="1" si="24"/>
        <v>#NAME?</v>
      </c>
      <c r="CL38" s="9" t="e">
        <f t="shared" ca="1" si="24"/>
        <v>#NAME?</v>
      </c>
      <c r="CM38" s="9" t="e">
        <f t="shared" ca="1" si="24"/>
        <v>#NAME?</v>
      </c>
      <c r="CN38" s="9" t="e">
        <f t="shared" ca="1" si="24"/>
        <v>#NAME?</v>
      </c>
      <c r="CO38" s="9" t="e">
        <f t="shared" ca="1" si="24"/>
        <v>#NAME?</v>
      </c>
      <c r="CP38" s="9" t="e">
        <f t="shared" ca="1" si="24"/>
        <v>#NAME?</v>
      </c>
      <c r="CQ38" s="9" t="e">
        <f t="shared" ca="1" si="24"/>
        <v>#NAME?</v>
      </c>
      <c r="CR38" s="9" t="e">
        <f t="shared" ca="1" si="24"/>
        <v>#NAME?</v>
      </c>
      <c r="CS38" s="9" t="e">
        <f t="shared" ca="1" si="24"/>
        <v>#NAME?</v>
      </c>
      <c r="CT38" s="9" t="e">
        <f t="shared" ca="1" si="24"/>
        <v>#NAME?</v>
      </c>
      <c r="CU38" s="9" t="e">
        <f t="shared" ca="1" si="24"/>
        <v>#NAME?</v>
      </c>
      <c r="CV38" s="9" t="e">
        <f t="shared" ca="1" si="24"/>
        <v>#NAME?</v>
      </c>
      <c r="CW38" s="9" t="e">
        <f t="shared" ca="1" si="24"/>
        <v>#NAME?</v>
      </c>
      <c r="CX38" s="9" t="e">
        <f t="shared" ca="1" si="24"/>
        <v>#NAME?</v>
      </c>
      <c r="CY38" s="9" t="e">
        <f t="shared" ca="1" si="24"/>
        <v>#NAME?</v>
      </c>
    </row>
    <row r="39" spans="1:103" customFormat="1" x14ac:dyDescent="0.25">
      <c r="BH39" s="68" t="s">
        <v>44</v>
      </c>
      <c r="BI39" s="69"/>
      <c r="BJ39" s="70"/>
      <c r="BK39" s="71"/>
      <c r="BL39" s="70"/>
      <c r="BM39" s="72"/>
      <c r="BN39" s="72"/>
      <c r="BO39" s="72"/>
      <c r="BP39" s="72"/>
      <c r="BQ39" s="72"/>
      <c r="BR39" s="72"/>
      <c r="BS39" s="72"/>
      <c r="BT39" s="72"/>
      <c r="BU39" s="72"/>
      <c r="BV39" s="72"/>
      <c r="BW39" s="72"/>
      <c r="BX39" s="72"/>
      <c r="BY39" s="72"/>
      <c r="BZ39" s="72"/>
      <c r="CA39" s="72">
        <v>96</v>
      </c>
      <c r="CB39" s="72">
        <v>97</v>
      </c>
      <c r="CC39" s="72">
        <v>88</v>
      </c>
      <c r="CD39" s="72">
        <v>107</v>
      </c>
      <c r="CE39" s="72">
        <v>100</v>
      </c>
      <c r="CF39" s="72">
        <v>83</v>
      </c>
      <c r="CG39" s="72">
        <v>107</v>
      </c>
      <c r="CH39" s="72">
        <v>112</v>
      </c>
      <c r="CI39" s="72">
        <v>123</v>
      </c>
      <c r="CJ39" s="72">
        <v>109</v>
      </c>
      <c r="CK39" s="72">
        <v>109</v>
      </c>
      <c r="CL39" s="72">
        <v>124</v>
      </c>
      <c r="CM39" s="72"/>
      <c r="CN39" s="72"/>
      <c r="CO39" s="72"/>
      <c r="CP39" s="72"/>
      <c r="CQ39" s="72"/>
      <c r="CR39" s="72"/>
      <c r="CS39" s="72"/>
      <c r="CT39" s="72"/>
      <c r="CU39" s="72"/>
      <c r="CV39" s="72"/>
      <c r="CW39" s="72"/>
      <c r="CX39" s="72"/>
      <c r="CY39" s="72"/>
    </row>
    <row r="40" spans="1:103" customFormat="1" x14ac:dyDescent="0.25">
      <c r="BH40" s="68" t="s">
        <v>45</v>
      </c>
      <c r="BI40" s="69"/>
      <c r="BJ40" s="70"/>
      <c r="BK40" s="71"/>
      <c r="BL40" s="70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>
        <v>290</v>
      </c>
      <c r="CB40" s="72">
        <v>305</v>
      </c>
      <c r="CC40" s="72">
        <v>284</v>
      </c>
      <c r="CD40" s="72">
        <v>304</v>
      </c>
      <c r="CE40" s="72">
        <v>299</v>
      </c>
      <c r="CF40" s="72">
        <v>273</v>
      </c>
      <c r="CG40" s="72">
        <v>287</v>
      </c>
      <c r="CH40" s="72">
        <v>335</v>
      </c>
      <c r="CI40" s="72">
        <v>325</v>
      </c>
      <c r="CJ40" s="73">
        <v>327</v>
      </c>
      <c r="CK40" s="72">
        <v>332</v>
      </c>
      <c r="CL40" s="72">
        <v>338</v>
      </c>
      <c r="CM40" s="72"/>
      <c r="CN40" s="72"/>
      <c r="CO40" s="72"/>
      <c r="CP40" s="72"/>
      <c r="CQ40" s="72"/>
      <c r="CR40" s="72"/>
      <c r="CS40" s="72"/>
      <c r="CT40" s="72"/>
      <c r="CU40" s="72"/>
      <c r="CV40" s="72"/>
      <c r="CW40" s="72"/>
      <c r="CX40" s="72"/>
      <c r="CY40" s="72"/>
    </row>
    <row r="41" spans="1:103" s="74" customFormat="1" x14ac:dyDescent="0.25">
      <c r="BH41" s="75" t="s">
        <v>46</v>
      </c>
      <c r="BI41" s="76"/>
      <c r="BJ41" s="77"/>
      <c r="BK41" s="78">
        <f t="shared" ref="BK41:CY41" si="25">IFERROR((BK39/BK40),0)</f>
        <v>0</v>
      </c>
      <c r="BL41" s="77"/>
      <c r="BM41" s="79">
        <f t="shared" si="25"/>
        <v>0</v>
      </c>
      <c r="BN41" s="79">
        <f t="shared" si="25"/>
        <v>0</v>
      </c>
      <c r="BO41" s="79">
        <f t="shared" si="25"/>
        <v>0</v>
      </c>
      <c r="BP41" s="79">
        <f t="shared" si="25"/>
        <v>0</v>
      </c>
      <c r="BQ41" s="79">
        <f t="shared" si="25"/>
        <v>0</v>
      </c>
      <c r="BR41" s="79">
        <f t="shared" si="25"/>
        <v>0</v>
      </c>
      <c r="BS41" s="79">
        <f t="shared" si="25"/>
        <v>0</v>
      </c>
      <c r="BT41" s="79">
        <f t="shared" si="25"/>
        <v>0</v>
      </c>
      <c r="BU41" s="79">
        <f t="shared" si="25"/>
        <v>0</v>
      </c>
      <c r="BV41" s="79">
        <f t="shared" si="25"/>
        <v>0</v>
      </c>
      <c r="BW41" s="79">
        <f t="shared" si="25"/>
        <v>0</v>
      </c>
      <c r="BX41" s="79">
        <f t="shared" si="25"/>
        <v>0</v>
      </c>
      <c r="BY41" s="79">
        <f t="shared" si="25"/>
        <v>0</v>
      </c>
      <c r="BZ41" s="79">
        <f t="shared" si="25"/>
        <v>0</v>
      </c>
      <c r="CA41" s="79">
        <f t="shared" si="25"/>
        <v>0.33103448275862069</v>
      </c>
      <c r="CB41" s="79">
        <f t="shared" si="25"/>
        <v>0.31803278688524589</v>
      </c>
      <c r="CC41" s="79">
        <f t="shared" si="25"/>
        <v>0.30985915492957744</v>
      </c>
      <c r="CD41" s="79">
        <f t="shared" si="25"/>
        <v>0.35197368421052633</v>
      </c>
      <c r="CE41" s="79">
        <f t="shared" si="25"/>
        <v>0.33444816053511706</v>
      </c>
      <c r="CF41" s="79">
        <f t="shared" si="25"/>
        <v>0.304029304029304</v>
      </c>
      <c r="CG41" s="79">
        <f t="shared" si="25"/>
        <v>0.37282229965156793</v>
      </c>
      <c r="CH41" s="79">
        <f t="shared" si="25"/>
        <v>0.33432835820895523</v>
      </c>
      <c r="CI41" s="79">
        <f t="shared" si="25"/>
        <v>0.37846153846153846</v>
      </c>
      <c r="CJ41" s="79">
        <f t="shared" si="25"/>
        <v>0.33333333333333331</v>
      </c>
      <c r="CK41" s="79">
        <f t="shared" si="25"/>
        <v>0.32831325301204817</v>
      </c>
      <c r="CL41" s="79">
        <f t="shared" si="25"/>
        <v>0.36686390532544377</v>
      </c>
      <c r="CM41" s="79">
        <f t="shared" si="25"/>
        <v>0</v>
      </c>
      <c r="CN41" s="79">
        <f t="shared" si="25"/>
        <v>0</v>
      </c>
      <c r="CO41" s="79">
        <f t="shared" si="25"/>
        <v>0</v>
      </c>
      <c r="CP41" s="79">
        <f t="shared" si="25"/>
        <v>0</v>
      </c>
      <c r="CQ41" s="79">
        <f t="shared" si="25"/>
        <v>0</v>
      </c>
      <c r="CR41" s="79">
        <f t="shared" si="25"/>
        <v>0</v>
      </c>
      <c r="CS41" s="79">
        <f t="shared" si="25"/>
        <v>0</v>
      </c>
      <c r="CT41" s="79">
        <f t="shared" si="25"/>
        <v>0</v>
      </c>
      <c r="CU41" s="79">
        <f t="shared" si="25"/>
        <v>0</v>
      </c>
      <c r="CV41" s="79">
        <f t="shared" si="25"/>
        <v>0</v>
      </c>
      <c r="CW41" s="79">
        <f t="shared" si="25"/>
        <v>0</v>
      </c>
      <c r="CX41" s="79">
        <f t="shared" si="25"/>
        <v>0</v>
      </c>
      <c r="CY41" s="79">
        <f t="shared" si="25"/>
        <v>0</v>
      </c>
    </row>
    <row r="42" spans="1:103" customFormat="1" x14ac:dyDescent="0.25"/>
    <row r="43" spans="1:103" customFormat="1" ht="23.25" customHeight="1" x14ac:dyDescent="0.25">
      <c r="BH43" s="427" t="s">
        <v>47</v>
      </c>
      <c r="BI43" s="428"/>
      <c r="BJ43" s="428"/>
      <c r="BK43" s="428"/>
      <c r="BL43" s="429"/>
      <c r="BM43" s="9">
        <f t="shared" ref="BM43:CY43" si="26">BM38</f>
        <v>45200</v>
      </c>
      <c r="BN43" s="9" t="e">
        <f t="shared" ca="1" si="26"/>
        <v>#NAME?</v>
      </c>
      <c r="BO43" s="9" t="e">
        <f t="shared" ca="1" si="26"/>
        <v>#NAME?</v>
      </c>
      <c r="BP43" s="9" t="e">
        <f t="shared" ca="1" si="26"/>
        <v>#NAME?</v>
      </c>
      <c r="BQ43" s="9" t="e">
        <f t="shared" ca="1" si="26"/>
        <v>#NAME?</v>
      </c>
      <c r="BR43" s="9" t="e">
        <f t="shared" ca="1" si="26"/>
        <v>#NAME?</v>
      </c>
      <c r="BS43" s="9" t="e">
        <f t="shared" ca="1" si="26"/>
        <v>#NAME?</v>
      </c>
      <c r="BT43" s="9" t="e">
        <f t="shared" ca="1" si="26"/>
        <v>#NAME?</v>
      </c>
      <c r="BU43" s="9" t="e">
        <f t="shared" ca="1" si="26"/>
        <v>#NAME?</v>
      </c>
      <c r="BV43" s="9" t="e">
        <f t="shared" ca="1" si="26"/>
        <v>#NAME?</v>
      </c>
      <c r="BW43" s="9" t="e">
        <f t="shared" ca="1" si="26"/>
        <v>#NAME?</v>
      </c>
      <c r="BX43" s="9" t="e">
        <f t="shared" ca="1" si="26"/>
        <v>#NAME?</v>
      </c>
      <c r="BY43" s="9" t="e">
        <f t="shared" ca="1" si="26"/>
        <v>#NAME?</v>
      </c>
      <c r="BZ43" s="9" t="e">
        <f t="shared" ca="1" si="26"/>
        <v>#NAME?</v>
      </c>
      <c r="CA43" s="9" t="e">
        <f t="shared" ca="1" si="26"/>
        <v>#NAME?</v>
      </c>
      <c r="CB43" s="9" t="e">
        <f t="shared" ca="1" si="26"/>
        <v>#NAME?</v>
      </c>
      <c r="CC43" s="9" t="e">
        <f t="shared" ca="1" si="26"/>
        <v>#NAME?</v>
      </c>
      <c r="CD43" s="9" t="e">
        <f t="shared" ca="1" si="26"/>
        <v>#NAME?</v>
      </c>
      <c r="CE43" s="9" t="e">
        <f t="shared" ca="1" si="26"/>
        <v>#NAME?</v>
      </c>
      <c r="CF43" s="9" t="e">
        <f t="shared" ca="1" si="26"/>
        <v>#NAME?</v>
      </c>
      <c r="CG43" s="9" t="e">
        <f t="shared" ca="1" si="26"/>
        <v>#NAME?</v>
      </c>
      <c r="CH43" s="9" t="e">
        <f t="shared" ca="1" si="26"/>
        <v>#NAME?</v>
      </c>
      <c r="CI43" s="9" t="e">
        <f t="shared" ca="1" si="26"/>
        <v>#NAME?</v>
      </c>
      <c r="CJ43" s="9" t="e">
        <f t="shared" ca="1" si="26"/>
        <v>#NAME?</v>
      </c>
      <c r="CK43" s="9" t="e">
        <f t="shared" ca="1" si="26"/>
        <v>#NAME?</v>
      </c>
      <c r="CL43" s="9" t="e">
        <f t="shared" ca="1" si="26"/>
        <v>#NAME?</v>
      </c>
      <c r="CM43" s="9" t="e">
        <f t="shared" ca="1" si="26"/>
        <v>#NAME?</v>
      </c>
      <c r="CN43" s="9" t="e">
        <f t="shared" ca="1" si="26"/>
        <v>#NAME?</v>
      </c>
      <c r="CO43" s="9" t="e">
        <f t="shared" ca="1" si="26"/>
        <v>#NAME?</v>
      </c>
      <c r="CP43" s="9" t="e">
        <f t="shared" ca="1" si="26"/>
        <v>#NAME?</v>
      </c>
      <c r="CQ43" s="9" t="e">
        <f t="shared" ca="1" si="26"/>
        <v>#NAME?</v>
      </c>
      <c r="CR43" s="9" t="e">
        <f t="shared" ca="1" si="26"/>
        <v>#NAME?</v>
      </c>
      <c r="CS43" s="9" t="e">
        <f t="shared" ca="1" si="26"/>
        <v>#NAME?</v>
      </c>
      <c r="CT43" s="9" t="e">
        <f t="shared" ca="1" si="26"/>
        <v>#NAME?</v>
      </c>
      <c r="CU43" s="9" t="e">
        <f t="shared" ca="1" si="26"/>
        <v>#NAME?</v>
      </c>
      <c r="CV43" s="9" t="e">
        <f t="shared" ca="1" si="26"/>
        <v>#NAME?</v>
      </c>
      <c r="CW43" s="9" t="e">
        <f t="shared" ca="1" si="26"/>
        <v>#NAME?</v>
      </c>
      <c r="CX43" s="9" t="e">
        <f t="shared" ca="1" si="26"/>
        <v>#NAME?</v>
      </c>
      <c r="CY43" s="9" t="e">
        <f t="shared" ca="1" si="26"/>
        <v>#NAME?</v>
      </c>
    </row>
    <row r="44" spans="1:103" customFormat="1" x14ac:dyDescent="0.25">
      <c r="BH44" s="81" t="s">
        <v>48</v>
      </c>
      <c r="BI44" s="82"/>
      <c r="BJ44" s="83"/>
      <c r="BK44" s="84"/>
      <c r="BL44" s="85"/>
      <c r="BM44" s="86"/>
      <c r="BN44" s="86"/>
      <c r="BO44" s="86"/>
      <c r="BP44" s="86"/>
      <c r="BQ44" s="86"/>
      <c r="BR44" s="86"/>
      <c r="BS44" s="86"/>
      <c r="BT44" s="86"/>
      <c r="BU44" s="86"/>
      <c r="BV44" s="86"/>
      <c r="BW44" s="86"/>
      <c r="BX44" s="86"/>
      <c r="BY44" s="86"/>
      <c r="BZ44" s="86"/>
      <c r="CA44" s="86" t="s">
        <v>49</v>
      </c>
      <c r="CB44" s="86" t="s">
        <v>49</v>
      </c>
      <c r="CC44" s="86" t="s">
        <v>49</v>
      </c>
      <c r="CD44" s="86" t="s">
        <v>49</v>
      </c>
      <c r="CE44" s="86" t="s">
        <v>49</v>
      </c>
      <c r="CF44" s="86" t="s">
        <v>49</v>
      </c>
      <c r="CG44" s="86" t="s">
        <v>49</v>
      </c>
      <c r="CH44" s="86" t="s">
        <v>49</v>
      </c>
      <c r="CI44" s="86" t="s">
        <v>49</v>
      </c>
      <c r="CJ44" s="86" t="s">
        <v>50</v>
      </c>
      <c r="CK44" s="86">
        <v>24</v>
      </c>
      <c r="CL44" s="86">
        <v>24</v>
      </c>
      <c r="CM44" s="86"/>
      <c r="CN44" s="86"/>
      <c r="CO44" s="86"/>
      <c r="CP44" s="86"/>
      <c r="CQ44" s="86"/>
      <c r="CR44" s="86"/>
      <c r="CS44" s="86"/>
      <c r="CT44" s="86"/>
      <c r="CU44" s="86"/>
      <c r="CV44" s="86"/>
      <c r="CW44" s="86"/>
      <c r="CX44" s="86"/>
      <c r="CY44" s="86"/>
    </row>
    <row r="45" spans="1:103" customFormat="1" x14ac:dyDescent="0.25"/>
    <row r="46" spans="1:103" customFormat="1" x14ac:dyDescent="0.25">
      <c r="BH46" s="80" t="s">
        <v>51</v>
      </c>
      <c r="BI46" s="65"/>
      <c r="BJ46" s="66"/>
      <c r="BK46" s="67">
        <f t="shared" ref="BK46:CY46" si="27">BK43</f>
        <v>0</v>
      </c>
      <c r="BL46" s="66"/>
      <c r="BM46" s="9">
        <f t="shared" si="27"/>
        <v>45200</v>
      </c>
      <c r="BN46" s="9" t="e">
        <f t="shared" ca="1" si="27"/>
        <v>#NAME?</v>
      </c>
      <c r="BO46" s="9" t="e">
        <f t="shared" ca="1" si="27"/>
        <v>#NAME?</v>
      </c>
      <c r="BP46" s="9" t="e">
        <f t="shared" ca="1" si="27"/>
        <v>#NAME?</v>
      </c>
      <c r="BQ46" s="9" t="e">
        <f t="shared" ca="1" si="27"/>
        <v>#NAME?</v>
      </c>
      <c r="BR46" s="9" t="e">
        <f t="shared" ca="1" si="27"/>
        <v>#NAME?</v>
      </c>
      <c r="BS46" s="9" t="e">
        <f t="shared" ca="1" si="27"/>
        <v>#NAME?</v>
      </c>
      <c r="BT46" s="9" t="e">
        <f t="shared" ca="1" si="27"/>
        <v>#NAME?</v>
      </c>
      <c r="BU46" s="9" t="e">
        <f t="shared" ca="1" si="27"/>
        <v>#NAME?</v>
      </c>
      <c r="BV46" s="9" t="e">
        <f t="shared" ca="1" si="27"/>
        <v>#NAME?</v>
      </c>
      <c r="BW46" s="9" t="e">
        <f t="shared" ca="1" si="27"/>
        <v>#NAME?</v>
      </c>
      <c r="BX46" s="9" t="e">
        <f t="shared" ca="1" si="27"/>
        <v>#NAME?</v>
      </c>
      <c r="BY46" s="9" t="e">
        <f t="shared" ca="1" si="27"/>
        <v>#NAME?</v>
      </c>
      <c r="BZ46" s="9" t="e">
        <f t="shared" ca="1" si="27"/>
        <v>#NAME?</v>
      </c>
      <c r="CA46" s="9" t="e">
        <f t="shared" ca="1" si="27"/>
        <v>#NAME?</v>
      </c>
      <c r="CB46" s="9" t="e">
        <f t="shared" ca="1" si="27"/>
        <v>#NAME?</v>
      </c>
      <c r="CC46" s="9" t="e">
        <f t="shared" ca="1" si="27"/>
        <v>#NAME?</v>
      </c>
      <c r="CD46" s="9" t="e">
        <f t="shared" ca="1" si="27"/>
        <v>#NAME?</v>
      </c>
      <c r="CE46" s="9" t="e">
        <f t="shared" ca="1" si="27"/>
        <v>#NAME?</v>
      </c>
      <c r="CF46" s="9" t="e">
        <f t="shared" ca="1" si="27"/>
        <v>#NAME?</v>
      </c>
      <c r="CG46" s="9" t="e">
        <f t="shared" ca="1" si="27"/>
        <v>#NAME?</v>
      </c>
      <c r="CH46" s="9" t="e">
        <f t="shared" ca="1" si="27"/>
        <v>#NAME?</v>
      </c>
      <c r="CI46" s="9" t="e">
        <f t="shared" ca="1" si="27"/>
        <v>#NAME?</v>
      </c>
      <c r="CJ46" s="9" t="e">
        <f t="shared" ca="1" si="27"/>
        <v>#NAME?</v>
      </c>
      <c r="CK46" s="9" t="e">
        <f t="shared" ca="1" si="27"/>
        <v>#NAME?</v>
      </c>
      <c r="CL46" s="9" t="e">
        <f t="shared" ca="1" si="27"/>
        <v>#NAME?</v>
      </c>
      <c r="CM46" s="9" t="e">
        <f t="shared" ca="1" si="27"/>
        <v>#NAME?</v>
      </c>
      <c r="CN46" s="9" t="e">
        <f t="shared" ca="1" si="27"/>
        <v>#NAME?</v>
      </c>
      <c r="CO46" s="9" t="e">
        <f t="shared" ca="1" si="27"/>
        <v>#NAME?</v>
      </c>
      <c r="CP46" s="9" t="e">
        <f t="shared" ca="1" si="27"/>
        <v>#NAME?</v>
      </c>
      <c r="CQ46" s="9" t="e">
        <f t="shared" ca="1" si="27"/>
        <v>#NAME?</v>
      </c>
      <c r="CR46" s="9" t="e">
        <f t="shared" ca="1" si="27"/>
        <v>#NAME?</v>
      </c>
      <c r="CS46" s="9" t="e">
        <f t="shared" ca="1" si="27"/>
        <v>#NAME?</v>
      </c>
      <c r="CT46" s="9" t="e">
        <f t="shared" ca="1" si="27"/>
        <v>#NAME?</v>
      </c>
      <c r="CU46" s="9" t="e">
        <f t="shared" ca="1" si="27"/>
        <v>#NAME?</v>
      </c>
      <c r="CV46" s="9" t="e">
        <f t="shared" ca="1" si="27"/>
        <v>#NAME?</v>
      </c>
      <c r="CW46" s="9" t="e">
        <f t="shared" ca="1" si="27"/>
        <v>#NAME?</v>
      </c>
      <c r="CX46" s="9" t="e">
        <f t="shared" ca="1" si="27"/>
        <v>#NAME?</v>
      </c>
      <c r="CY46" s="9" t="e">
        <f t="shared" ca="1" si="27"/>
        <v>#NAME?</v>
      </c>
    </row>
    <row r="47" spans="1:103" customFormat="1" x14ac:dyDescent="0.25">
      <c r="BH47" s="81" t="s">
        <v>52</v>
      </c>
      <c r="BI47" s="87"/>
      <c r="BJ47" s="85"/>
      <c r="BK47" s="84"/>
      <c r="BL47" s="85"/>
      <c r="BM47" s="86"/>
      <c r="BN47" s="86"/>
      <c r="BO47" s="86"/>
      <c r="BP47" s="86"/>
      <c r="BQ47" s="86"/>
      <c r="BR47" s="86"/>
      <c r="BS47" s="86"/>
      <c r="BT47" s="86"/>
      <c r="BU47" s="86"/>
      <c r="BV47" s="86"/>
      <c r="BW47" s="86"/>
      <c r="BX47" s="86"/>
      <c r="BY47" s="86"/>
      <c r="BZ47" s="86"/>
      <c r="CA47" s="86" t="s">
        <v>49</v>
      </c>
      <c r="CB47" s="86" t="s">
        <v>49</v>
      </c>
      <c r="CC47" s="86" t="s">
        <v>49</v>
      </c>
      <c r="CD47" s="86" t="s">
        <v>49</v>
      </c>
      <c r="CE47" s="86" t="s">
        <v>49</v>
      </c>
      <c r="CF47" s="86" t="s">
        <v>49</v>
      </c>
      <c r="CG47" s="86" t="s">
        <v>49</v>
      </c>
      <c r="CH47" s="86" t="s">
        <v>49</v>
      </c>
      <c r="CI47" s="86">
        <v>6</v>
      </c>
      <c r="CJ47" s="86">
        <v>6</v>
      </c>
      <c r="CK47" s="86">
        <v>6</v>
      </c>
      <c r="CL47" s="86">
        <v>5</v>
      </c>
      <c r="CM47" s="86"/>
      <c r="CN47" s="86"/>
      <c r="CO47" s="86"/>
      <c r="CP47" s="86"/>
      <c r="CQ47" s="86"/>
      <c r="CR47" s="86"/>
      <c r="CS47" s="86"/>
      <c r="CT47" s="86"/>
      <c r="CU47" s="86"/>
      <c r="CV47" s="86"/>
      <c r="CW47" s="86"/>
      <c r="CX47" s="86"/>
      <c r="CY47" s="86"/>
    </row>
    <row r="48" spans="1:103" customFormat="1" x14ac:dyDescent="0.25"/>
    <row r="49" spans="1:103" customFormat="1" x14ac:dyDescent="0.25">
      <c r="BH49" s="64" t="s">
        <v>53</v>
      </c>
      <c r="BI49" s="65"/>
      <c r="BJ49" s="66"/>
      <c r="BK49" s="67">
        <f t="shared" ref="BK49:CY49" si="28">BK46</f>
        <v>0</v>
      </c>
      <c r="BL49" s="66"/>
      <c r="BM49" s="9">
        <f t="shared" si="28"/>
        <v>45200</v>
      </c>
      <c r="BN49" s="9" t="e">
        <f t="shared" ca="1" si="28"/>
        <v>#NAME?</v>
      </c>
      <c r="BO49" s="9" t="e">
        <f t="shared" ca="1" si="28"/>
        <v>#NAME?</v>
      </c>
      <c r="BP49" s="9" t="e">
        <f t="shared" ca="1" si="28"/>
        <v>#NAME?</v>
      </c>
      <c r="BQ49" s="9" t="e">
        <f t="shared" ca="1" si="28"/>
        <v>#NAME?</v>
      </c>
      <c r="BR49" s="9" t="e">
        <f t="shared" ca="1" si="28"/>
        <v>#NAME?</v>
      </c>
      <c r="BS49" s="9" t="e">
        <f t="shared" ca="1" si="28"/>
        <v>#NAME?</v>
      </c>
      <c r="BT49" s="9" t="e">
        <f t="shared" ca="1" si="28"/>
        <v>#NAME?</v>
      </c>
      <c r="BU49" s="9" t="e">
        <f t="shared" ca="1" si="28"/>
        <v>#NAME?</v>
      </c>
      <c r="BV49" s="9" t="e">
        <f t="shared" ca="1" si="28"/>
        <v>#NAME?</v>
      </c>
      <c r="BW49" s="9" t="e">
        <f t="shared" ca="1" si="28"/>
        <v>#NAME?</v>
      </c>
      <c r="BX49" s="9" t="e">
        <f t="shared" ca="1" si="28"/>
        <v>#NAME?</v>
      </c>
      <c r="BY49" s="9" t="e">
        <f t="shared" ca="1" si="28"/>
        <v>#NAME?</v>
      </c>
      <c r="BZ49" s="9" t="e">
        <f t="shared" ca="1" si="28"/>
        <v>#NAME?</v>
      </c>
      <c r="CA49" s="9" t="e">
        <f t="shared" ca="1" si="28"/>
        <v>#NAME?</v>
      </c>
      <c r="CB49" s="9" t="e">
        <f t="shared" ca="1" si="28"/>
        <v>#NAME?</v>
      </c>
      <c r="CC49" s="9" t="e">
        <f t="shared" ca="1" si="28"/>
        <v>#NAME?</v>
      </c>
      <c r="CD49" s="9" t="e">
        <f t="shared" ca="1" si="28"/>
        <v>#NAME?</v>
      </c>
      <c r="CE49" s="9" t="e">
        <f t="shared" ca="1" si="28"/>
        <v>#NAME?</v>
      </c>
      <c r="CF49" s="9" t="e">
        <f t="shared" ca="1" si="28"/>
        <v>#NAME?</v>
      </c>
      <c r="CG49" s="9" t="e">
        <f t="shared" ca="1" si="28"/>
        <v>#NAME?</v>
      </c>
      <c r="CH49" s="9" t="e">
        <f t="shared" ca="1" si="28"/>
        <v>#NAME?</v>
      </c>
      <c r="CI49" s="9" t="e">
        <f t="shared" ca="1" si="28"/>
        <v>#NAME?</v>
      </c>
      <c r="CJ49" s="9" t="e">
        <f t="shared" ca="1" si="28"/>
        <v>#NAME?</v>
      </c>
      <c r="CK49" s="9" t="e">
        <f t="shared" ca="1" si="28"/>
        <v>#NAME?</v>
      </c>
      <c r="CL49" s="9" t="e">
        <f t="shared" ca="1" si="28"/>
        <v>#NAME?</v>
      </c>
      <c r="CM49" s="9" t="e">
        <f t="shared" ca="1" si="28"/>
        <v>#NAME?</v>
      </c>
      <c r="CN49" s="9" t="e">
        <f t="shared" ca="1" si="28"/>
        <v>#NAME?</v>
      </c>
      <c r="CO49" s="9" t="e">
        <f t="shared" ca="1" si="28"/>
        <v>#NAME?</v>
      </c>
      <c r="CP49" s="9" t="e">
        <f t="shared" ca="1" si="28"/>
        <v>#NAME?</v>
      </c>
      <c r="CQ49" s="9" t="e">
        <f t="shared" ca="1" si="28"/>
        <v>#NAME?</v>
      </c>
      <c r="CR49" s="9" t="e">
        <f t="shared" ca="1" si="28"/>
        <v>#NAME?</v>
      </c>
      <c r="CS49" s="9" t="e">
        <f t="shared" ca="1" si="28"/>
        <v>#NAME?</v>
      </c>
      <c r="CT49" s="9" t="e">
        <f t="shared" ca="1" si="28"/>
        <v>#NAME?</v>
      </c>
      <c r="CU49" s="9" t="e">
        <f t="shared" ca="1" si="28"/>
        <v>#NAME?</v>
      </c>
      <c r="CV49" s="9" t="e">
        <f t="shared" ca="1" si="28"/>
        <v>#NAME?</v>
      </c>
      <c r="CW49" s="9" t="e">
        <f t="shared" ca="1" si="28"/>
        <v>#NAME?</v>
      </c>
      <c r="CX49" s="9" t="e">
        <f t="shared" ca="1" si="28"/>
        <v>#NAME?</v>
      </c>
      <c r="CY49" s="9" t="e">
        <f t="shared" ca="1" si="28"/>
        <v>#NAME?</v>
      </c>
    </row>
    <row r="50" spans="1:103" customFormat="1" x14ac:dyDescent="0.25">
      <c r="BH50" s="68" t="s">
        <v>37</v>
      </c>
      <c r="BI50" s="69"/>
      <c r="BJ50" s="70"/>
      <c r="BK50" s="71"/>
      <c r="BL50" s="70"/>
      <c r="BM50" s="72"/>
      <c r="BN50" s="72"/>
      <c r="BO50" s="72"/>
      <c r="BP50" s="72"/>
      <c r="BQ50" s="72"/>
      <c r="BR50" s="72"/>
      <c r="BS50" s="72"/>
      <c r="BT50" s="72"/>
      <c r="BU50" s="72"/>
      <c r="BV50" s="72"/>
      <c r="BW50" s="72"/>
      <c r="BX50" s="72"/>
      <c r="BY50" s="72"/>
      <c r="BZ50" s="72"/>
      <c r="CA50" s="72">
        <v>70</v>
      </c>
      <c r="CB50" s="72">
        <v>67</v>
      </c>
      <c r="CC50" s="72">
        <v>68</v>
      </c>
      <c r="CD50" s="72">
        <v>91</v>
      </c>
      <c r="CE50" s="72">
        <v>83</v>
      </c>
      <c r="CF50" s="72">
        <v>46</v>
      </c>
      <c r="CG50" s="72">
        <v>59</v>
      </c>
      <c r="CH50" s="72">
        <v>47</v>
      </c>
      <c r="CI50" s="88">
        <f>CI31+CI23</f>
        <v>56</v>
      </c>
      <c r="CJ50" s="72">
        <v>61</v>
      </c>
      <c r="CK50" s="72">
        <v>61</v>
      </c>
      <c r="CL50" s="72">
        <v>62</v>
      </c>
      <c r="CM50" s="72"/>
      <c r="CN50" s="72"/>
      <c r="CO50" s="72"/>
      <c r="CP50" s="72"/>
      <c r="CQ50" s="72"/>
      <c r="CR50" s="72"/>
      <c r="CS50" s="72"/>
      <c r="CT50" s="72"/>
      <c r="CU50" s="72"/>
      <c r="CV50" s="72"/>
      <c r="CW50" s="72"/>
      <c r="CX50" s="72"/>
      <c r="CY50" s="72"/>
    </row>
    <row r="51" spans="1:103" customFormat="1" x14ac:dyDescent="0.25">
      <c r="BH51" s="68" t="s">
        <v>38</v>
      </c>
      <c r="BI51" s="69"/>
      <c r="BJ51" s="70"/>
      <c r="BK51" s="71"/>
      <c r="BL51" s="70"/>
      <c r="BM51" s="72"/>
      <c r="BN51" s="72"/>
      <c r="BO51" s="72"/>
      <c r="BP51" s="72"/>
      <c r="BQ51" s="72"/>
      <c r="BR51" s="72"/>
      <c r="BS51" s="72"/>
      <c r="BT51" s="72"/>
      <c r="BU51" s="72"/>
      <c r="BV51" s="72"/>
      <c r="BW51" s="72"/>
      <c r="BX51" s="72"/>
      <c r="BY51" s="72"/>
      <c r="BZ51" s="72"/>
      <c r="CA51" s="72">
        <v>6</v>
      </c>
      <c r="CB51" s="72">
        <v>7</v>
      </c>
      <c r="CC51" s="72">
        <v>11</v>
      </c>
      <c r="CD51" s="72">
        <v>11</v>
      </c>
      <c r="CE51" s="72">
        <v>9</v>
      </c>
      <c r="CF51" s="72">
        <v>67</v>
      </c>
      <c r="CG51" s="72">
        <v>53</v>
      </c>
      <c r="CH51" s="72">
        <v>54</v>
      </c>
      <c r="CI51" s="88">
        <f>CI32+CI24</f>
        <v>36</v>
      </c>
      <c r="CJ51" s="72">
        <v>26</v>
      </c>
      <c r="CK51" s="72">
        <v>26</v>
      </c>
      <c r="CL51" s="72">
        <v>26</v>
      </c>
      <c r="CM51" s="72"/>
      <c r="CN51" s="72"/>
      <c r="CO51" s="72"/>
      <c r="CP51" s="72"/>
      <c r="CQ51" s="72"/>
      <c r="CR51" s="72"/>
      <c r="CS51" s="72"/>
      <c r="CT51" s="72"/>
      <c r="CU51" s="72"/>
      <c r="CV51" s="72"/>
      <c r="CW51" s="72"/>
      <c r="CX51" s="72"/>
      <c r="CY51" s="72"/>
    </row>
    <row r="52" spans="1:103" customFormat="1" x14ac:dyDescent="0.25">
      <c r="BH52" s="68" t="s">
        <v>39</v>
      </c>
      <c r="BI52" s="69"/>
      <c r="BJ52" s="70"/>
      <c r="BK52" s="71"/>
      <c r="BL52" s="70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>
        <v>56</v>
      </c>
      <c r="CB52" s="72">
        <v>53</v>
      </c>
      <c r="CC52" s="72">
        <v>48</v>
      </c>
      <c r="CD52" s="72">
        <v>26</v>
      </c>
      <c r="CE52" s="72">
        <v>29</v>
      </c>
      <c r="CF52" s="72">
        <v>8</v>
      </c>
      <c r="CG52" s="72">
        <v>10</v>
      </c>
      <c r="CH52" s="72">
        <v>19</v>
      </c>
      <c r="CI52" s="88">
        <f>CI33+CI25</f>
        <v>20</v>
      </c>
      <c r="CJ52" s="72">
        <v>20</v>
      </c>
      <c r="CK52" s="72">
        <v>20</v>
      </c>
      <c r="CL52" s="72">
        <v>20</v>
      </c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</row>
    <row r="53" spans="1:103" customFormat="1" x14ac:dyDescent="0.25">
      <c r="BH53" s="68" t="s">
        <v>40</v>
      </c>
      <c r="BI53" s="69"/>
      <c r="BJ53" s="70"/>
      <c r="BK53" s="71"/>
      <c r="BL53" s="70"/>
      <c r="BM53" s="72"/>
      <c r="BN53" s="72"/>
      <c r="BO53" s="72"/>
      <c r="BP53" s="72"/>
      <c r="BQ53" s="72"/>
      <c r="BR53" s="72"/>
      <c r="BS53" s="72"/>
      <c r="BT53" s="72"/>
      <c r="BU53" s="72"/>
      <c r="BV53" s="72"/>
      <c r="BW53" s="72"/>
      <c r="BX53" s="72"/>
      <c r="BY53" s="72"/>
      <c r="BZ53" s="72"/>
      <c r="CA53" s="72">
        <v>4</v>
      </c>
      <c r="CB53" s="72">
        <v>4</v>
      </c>
      <c r="CC53" s="72">
        <v>4</v>
      </c>
      <c r="CD53" s="72">
        <v>4</v>
      </c>
      <c r="CE53" s="72">
        <v>11</v>
      </c>
      <c r="CF53" s="72">
        <v>10</v>
      </c>
      <c r="CG53" s="72">
        <v>10</v>
      </c>
      <c r="CH53" s="72">
        <v>12</v>
      </c>
      <c r="CI53" s="88">
        <f>CI34+CI26</f>
        <v>19</v>
      </c>
      <c r="CJ53" s="72">
        <v>24</v>
      </c>
      <c r="CK53" s="72">
        <v>24</v>
      </c>
      <c r="CL53" s="72">
        <v>22</v>
      </c>
      <c r="CM53" s="72"/>
      <c r="CN53" s="72"/>
      <c r="CO53" s="72"/>
      <c r="CP53" s="72"/>
      <c r="CQ53" s="72"/>
      <c r="CR53" s="72"/>
      <c r="CS53" s="72"/>
      <c r="CT53" s="72"/>
      <c r="CU53" s="72"/>
      <c r="CV53" s="72"/>
      <c r="CW53" s="72"/>
      <c r="CX53" s="72"/>
      <c r="CY53" s="72"/>
    </row>
    <row r="54" spans="1:103" customFormat="1" x14ac:dyDescent="0.25">
      <c r="BH54" s="68" t="s">
        <v>41</v>
      </c>
      <c r="BI54" s="69"/>
      <c r="BJ54" s="70"/>
      <c r="BK54" s="71"/>
      <c r="BL54" s="70"/>
      <c r="BM54" s="72"/>
      <c r="BN54" s="72"/>
      <c r="BO54" s="72"/>
      <c r="BP54" s="72"/>
      <c r="BQ54" s="72"/>
      <c r="BR54" s="72"/>
      <c r="BS54" s="72"/>
      <c r="BT54" s="72"/>
      <c r="BU54" s="72"/>
      <c r="BV54" s="72"/>
      <c r="BW54" s="72"/>
      <c r="BX54" s="72"/>
      <c r="BY54" s="72"/>
      <c r="BZ54" s="72"/>
      <c r="CA54" s="72">
        <v>0</v>
      </c>
      <c r="CB54" s="72">
        <v>0</v>
      </c>
      <c r="CC54" s="72">
        <v>0</v>
      </c>
      <c r="CD54" s="72">
        <v>0</v>
      </c>
      <c r="CE54" s="72">
        <v>0</v>
      </c>
      <c r="CF54" s="72">
        <v>0</v>
      </c>
      <c r="CG54" s="72">
        <v>0</v>
      </c>
      <c r="CH54" s="72">
        <v>0</v>
      </c>
      <c r="CI54" s="88">
        <f>CI35+CI27</f>
        <v>0</v>
      </c>
      <c r="CJ54" s="72">
        <v>0</v>
      </c>
      <c r="CK54" s="72">
        <v>0</v>
      </c>
      <c r="CL54" s="72">
        <v>0</v>
      </c>
      <c r="CM54" s="72"/>
      <c r="CN54" s="72"/>
      <c r="CO54" s="72"/>
      <c r="CP54" s="72"/>
      <c r="CQ54" s="72"/>
      <c r="CR54" s="72"/>
      <c r="CS54" s="72"/>
      <c r="CT54" s="72"/>
      <c r="CU54" s="72"/>
      <c r="CV54" s="72"/>
      <c r="CW54" s="72"/>
      <c r="CX54" s="72"/>
      <c r="CY54" s="72"/>
    </row>
    <row r="55" spans="1:103" customFormat="1" x14ac:dyDescent="0.25">
      <c r="BH55" s="89" t="s">
        <v>33</v>
      </c>
      <c r="BI55" s="90"/>
      <c r="BJ55" s="91"/>
      <c r="BK55" s="92">
        <f t="shared" ref="BK55:CI55" si="29">SUM(BK50:BK54)</f>
        <v>0</v>
      </c>
      <c r="BL55" s="91"/>
      <c r="BM55" s="63">
        <f t="shared" si="29"/>
        <v>0</v>
      </c>
      <c r="BN55" s="63">
        <f t="shared" si="29"/>
        <v>0</v>
      </c>
      <c r="BO55" s="63">
        <f t="shared" si="29"/>
        <v>0</v>
      </c>
      <c r="BP55" s="63">
        <f t="shared" si="29"/>
        <v>0</v>
      </c>
      <c r="BQ55" s="63">
        <f t="shared" si="29"/>
        <v>0</v>
      </c>
      <c r="BR55" s="63">
        <f t="shared" si="29"/>
        <v>0</v>
      </c>
      <c r="BS55" s="63">
        <f t="shared" si="29"/>
        <v>0</v>
      </c>
      <c r="BT55" s="63">
        <f t="shared" si="29"/>
        <v>0</v>
      </c>
      <c r="BU55" s="63">
        <f t="shared" si="29"/>
        <v>0</v>
      </c>
      <c r="BV55" s="63">
        <f t="shared" si="29"/>
        <v>0</v>
      </c>
      <c r="BW55" s="63">
        <f t="shared" si="29"/>
        <v>0</v>
      </c>
      <c r="BX55" s="63">
        <f t="shared" si="29"/>
        <v>0</v>
      </c>
      <c r="BY55" s="63">
        <f t="shared" si="29"/>
        <v>0</v>
      </c>
      <c r="BZ55" s="63">
        <f t="shared" si="29"/>
        <v>0</v>
      </c>
      <c r="CA55" s="63">
        <f t="shared" si="29"/>
        <v>136</v>
      </c>
      <c r="CB55" s="63">
        <f t="shared" si="29"/>
        <v>131</v>
      </c>
      <c r="CC55" s="63">
        <f t="shared" si="29"/>
        <v>131</v>
      </c>
      <c r="CD55" s="63">
        <f t="shared" si="29"/>
        <v>132</v>
      </c>
      <c r="CE55" s="63">
        <f t="shared" si="29"/>
        <v>132</v>
      </c>
      <c r="CF55" s="63">
        <f t="shared" si="29"/>
        <v>131</v>
      </c>
      <c r="CG55" s="63">
        <f t="shared" si="29"/>
        <v>132</v>
      </c>
      <c r="CH55" s="63">
        <f t="shared" si="29"/>
        <v>132</v>
      </c>
      <c r="CI55" s="63">
        <f t="shared" si="29"/>
        <v>131</v>
      </c>
      <c r="CJ55" s="63">
        <f t="shared" ref="CJ55:CY55" si="30">SUM(CJ50:CJ54)</f>
        <v>131</v>
      </c>
      <c r="CK55" s="63">
        <f t="shared" si="30"/>
        <v>131</v>
      </c>
      <c r="CL55" s="63">
        <f t="shared" si="30"/>
        <v>130</v>
      </c>
      <c r="CM55" s="63">
        <f t="shared" si="30"/>
        <v>0</v>
      </c>
      <c r="CN55" s="63">
        <f t="shared" si="30"/>
        <v>0</v>
      </c>
      <c r="CO55" s="63">
        <f t="shared" si="30"/>
        <v>0</v>
      </c>
      <c r="CP55" s="63">
        <f t="shared" si="30"/>
        <v>0</v>
      </c>
      <c r="CQ55" s="63">
        <f t="shared" si="30"/>
        <v>0</v>
      </c>
      <c r="CR55" s="63">
        <f t="shared" si="30"/>
        <v>0</v>
      </c>
      <c r="CS55" s="63">
        <f t="shared" si="30"/>
        <v>0</v>
      </c>
      <c r="CT55" s="63">
        <f t="shared" si="30"/>
        <v>0</v>
      </c>
      <c r="CU55" s="63">
        <f t="shared" si="30"/>
        <v>0</v>
      </c>
      <c r="CV55" s="63">
        <f t="shared" si="30"/>
        <v>0</v>
      </c>
      <c r="CW55" s="63">
        <f t="shared" si="30"/>
        <v>0</v>
      </c>
      <c r="CX55" s="63">
        <f t="shared" si="30"/>
        <v>0</v>
      </c>
      <c r="CY55" s="63">
        <f t="shared" si="30"/>
        <v>0</v>
      </c>
    </row>
    <row r="56" spans="1:103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 s="93"/>
      <c r="BI56" s="94"/>
      <c r="BJ56" s="94"/>
      <c r="BK56" s="94"/>
      <c r="BL56" s="94"/>
      <c r="BM56" s="94"/>
      <c r="BN56" s="94"/>
      <c r="BO56" s="94"/>
      <c r="BP56" s="94"/>
      <c r="BQ56" s="94"/>
      <c r="BR56" s="94"/>
      <c r="BS56" s="94"/>
      <c r="BT56" s="94"/>
      <c r="BU56" s="94"/>
      <c r="BV56" s="94"/>
      <c r="BW56" s="94"/>
      <c r="BX56" s="94"/>
      <c r="BY56" s="94"/>
      <c r="BZ56" s="94"/>
      <c r="CA56" s="94"/>
      <c r="CB56" s="94"/>
      <c r="CC56" s="94"/>
      <c r="CD56" s="94"/>
      <c r="CE56" s="94"/>
      <c r="CF56" s="94"/>
      <c r="CG56" s="94"/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94"/>
      <c r="CT56" s="94"/>
      <c r="CU56" s="94"/>
      <c r="CV56" s="94"/>
      <c r="CW56" s="94"/>
      <c r="CX56" s="94"/>
      <c r="CY56" s="94"/>
    </row>
    <row r="57" spans="1:103" customFormat="1" x14ac:dyDescent="0.25">
      <c r="BH57" s="64" t="s">
        <v>54</v>
      </c>
      <c r="BI57" s="65"/>
      <c r="BJ57" s="66"/>
      <c r="BK57" s="67">
        <f t="shared" ref="BK57:CY57" si="31">BK49</f>
        <v>0</v>
      </c>
      <c r="BL57" s="66"/>
      <c r="BM57" s="9">
        <f t="shared" si="31"/>
        <v>45200</v>
      </c>
      <c r="BN57" s="9" t="e">
        <f t="shared" ca="1" si="31"/>
        <v>#NAME?</v>
      </c>
      <c r="BO57" s="9" t="e">
        <f t="shared" ca="1" si="31"/>
        <v>#NAME?</v>
      </c>
      <c r="BP57" s="9" t="e">
        <f t="shared" ca="1" si="31"/>
        <v>#NAME?</v>
      </c>
      <c r="BQ57" s="9" t="e">
        <f t="shared" ca="1" si="31"/>
        <v>#NAME?</v>
      </c>
      <c r="BR57" s="9" t="e">
        <f t="shared" ca="1" si="31"/>
        <v>#NAME?</v>
      </c>
      <c r="BS57" s="9" t="e">
        <f t="shared" ca="1" si="31"/>
        <v>#NAME?</v>
      </c>
      <c r="BT57" s="9" t="e">
        <f t="shared" ca="1" si="31"/>
        <v>#NAME?</v>
      </c>
      <c r="BU57" s="9" t="e">
        <f t="shared" ca="1" si="31"/>
        <v>#NAME?</v>
      </c>
      <c r="BV57" s="9" t="e">
        <f t="shared" ca="1" si="31"/>
        <v>#NAME?</v>
      </c>
      <c r="BW57" s="9" t="e">
        <f t="shared" ca="1" si="31"/>
        <v>#NAME?</v>
      </c>
      <c r="BX57" s="9" t="e">
        <f t="shared" ca="1" si="31"/>
        <v>#NAME?</v>
      </c>
      <c r="BY57" s="9" t="e">
        <f t="shared" ca="1" si="31"/>
        <v>#NAME?</v>
      </c>
      <c r="BZ57" s="9" t="e">
        <f t="shared" ca="1" si="31"/>
        <v>#NAME?</v>
      </c>
      <c r="CA57" s="9" t="e">
        <f t="shared" ca="1" si="31"/>
        <v>#NAME?</v>
      </c>
      <c r="CB57" s="9" t="e">
        <f t="shared" ca="1" si="31"/>
        <v>#NAME?</v>
      </c>
      <c r="CC57" s="9" t="e">
        <f t="shared" ca="1" si="31"/>
        <v>#NAME?</v>
      </c>
      <c r="CD57" s="9" t="e">
        <f t="shared" ca="1" si="31"/>
        <v>#NAME?</v>
      </c>
      <c r="CE57" s="9" t="e">
        <f t="shared" ca="1" si="31"/>
        <v>#NAME?</v>
      </c>
      <c r="CF57" s="9" t="e">
        <f t="shared" ca="1" si="31"/>
        <v>#NAME?</v>
      </c>
      <c r="CG57" s="9" t="e">
        <f t="shared" ca="1" si="31"/>
        <v>#NAME?</v>
      </c>
      <c r="CH57" s="9" t="e">
        <f t="shared" ca="1" si="31"/>
        <v>#NAME?</v>
      </c>
      <c r="CI57" s="9" t="e">
        <f t="shared" ca="1" si="31"/>
        <v>#NAME?</v>
      </c>
      <c r="CJ57" s="9" t="e">
        <f t="shared" ca="1" si="31"/>
        <v>#NAME?</v>
      </c>
      <c r="CK57" s="9" t="e">
        <f t="shared" ca="1" si="31"/>
        <v>#NAME?</v>
      </c>
      <c r="CL57" s="9" t="e">
        <f t="shared" ca="1" si="31"/>
        <v>#NAME?</v>
      </c>
      <c r="CM57" s="9" t="e">
        <f t="shared" ca="1" si="31"/>
        <v>#NAME?</v>
      </c>
      <c r="CN57" s="9" t="e">
        <f t="shared" ca="1" si="31"/>
        <v>#NAME?</v>
      </c>
      <c r="CO57" s="9" t="e">
        <f t="shared" ca="1" si="31"/>
        <v>#NAME?</v>
      </c>
      <c r="CP57" s="9" t="e">
        <f t="shared" ca="1" si="31"/>
        <v>#NAME?</v>
      </c>
      <c r="CQ57" s="9" t="e">
        <f t="shared" ca="1" si="31"/>
        <v>#NAME?</v>
      </c>
      <c r="CR57" s="9" t="e">
        <f t="shared" ca="1" si="31"/>
        <v>#NAME?</v>
      </c>
      <c r="CS57" s="9" t="e">
        <f t="shared" ca="1" si="31"/>
        <v>#NAME?</v>
      </c>
      <c r="CT57" s="9" t="e">
        <f t="shared" ca="1" si="31"/>
        <v>#NAME?</v>
      </c>
      <c r="CU57" s="9" t="e">
        <f t="shared" ca="1" si="31"/>
        <v>#NAME?</v>
      </c>
      <c r="CV57" s="9" t="e">
        <f t="shared" ca="1" si="31"/>
        <v>#NAME?</v>
      </c>
      <c r="CW57" s="9" t="e">
        <f t="shared" ca="1" si="31"/>
        <v>#NAME?</v>
      </c>
      <c r="CX57" s="9" t="e">
        <f t="shared" ca="1" si="31"/>
        <v>#NAME?</v>
      </c>
      <c r="CY57" s="9" t="e">
        <f t="shared" ca="1" si="31"/>
        <v>#NAME?</v>
      </c>
    </row>
    <row r="58" spans="1:103" customFormat="1" x14ac:dyDescent="0.25">
      <c r="BH58" s="68" t="s">
        <v>37</v>
      </c>
      <c r="BI58" s="69"/>
      <c r="BJ58" s="70"/>
      <c r="BK58" s="71"/>
      <c r="BL58" s="70"/>
      <c r="BM58" s="72"/>
      <c r="BN58" s="72"/>
      <c r="BO58" s="72"/>
      <c r="BP58" s="72"/>
      <c r="BQ58" s="72"/>
      <c r="BR58" s="72"/>
      <c r="BS58" s="72"/>
      <c r="BT58" s="72"/>
      <c r="BU58" s="72"/>
      <c r="BV58" s="72"/>
      <c r="BW58" s="72"/>
      <c r="BX58" s="72"/>
      <c r="BY58" s="72"/>
      <c r="BZ58" s="72"/>
      <c r="CA58" s="72">
        <v>56</v>
      </c>
      <c r="CB58" s="72">
        <v>75</v>
      </c>
      <c r="CC58" s="72">
        <v>63</v>
      </c>
      <c r="CD58" s="72">
        <v>63</v>
      </c>
      <c r="CE58" s="72">
        <v>65</v>
      </c>
      <c r="CF58" s="72">
        <v>56</v>
      </c>
      <c r="CG58" s="72">
        <v>45</v>
      </c>
      <c r="CH58" s="72">
        <v>86</v>
      </c>
      <c r="CI58" s="72">
        <v>68</v>
      </c>
      <c r="CJ58" s="72">
        <v>83</v>
      </c>
      <c r="CK58" s="72">
        <v>87</v>
      </c>
      <c r="CL58" s="72">
        <v>80</v>
      </c>
      <c r="CM58" s="72"/>
      <c r="CN58" s="72"/>
      <c r="CO58" s="72"/>
      <c r="CP58" s="72"/>
      <c r="CQ58" s="72"/>
      <c r="CR58" s="72"/>
      <c r="CS58" s="72"/>
      <c r="CT58" s="72"/>
      <c r="CU58" s="72"/>
      <c r="CV58" s="72"/>
      <c r="CW58" s="72"/>
      <c r="CX58" s="72"/>
      <c r="CY58" s="72"/>
    </row>
    <row r="59" spans="1:103" customFormat="1" x14ac:dyDescent="0.25">
      <c r="BH59" s="68" t="s">
        <v>41</v>
      </c>
      <c r="BI59" s="69"/>
      <c r="BJ59" s="70"/>
      <c r="BK59" s="71"/>
      <c r="BL59" s="70"/>
      <c r="BM59" s="72"/>
      <c r="BN59" s="72"/>
      <c r="BO59" s="72"/>
      <c r="BP59" s="72"/>
      <c r="BQ59" s="72"/>
      <c r="BR59" s="72"/>
      <c r="BS59" s="72"/>
      <c r="BT59" s="72"/>
      <c r="BU59" s="72"/>
      <c r="BV59" s="72"/>
      <c r="BW59" s="72"/>
      <c r="BX59" s="72"/>
      <c r="BY59" s="72"/>
      <c r="BZ59" s="72"/>
      <c r="CA59" s="72">
        <v>2</v>
      </c>
      <c r="CB59" s="72">
        <v>2</v>
      </c>
      <c r="CC59" s="72">
        <v>2</v>
      </c>
      <c r="CD59" s="72">
        <v>2</v>
      </c>
      <c r="CE59" s="72">
        <v>2</v>
      </c>
      <c r="CF59" s="72">
        <v>3</v>
      </c>
      <c r="CG59" s="72">
        <v>3</v>
      </c>
      <c r="CH59" s="72">
        <v>5</v>
      </c>
      <c r="CI59" s="72">
        <v>3</v>
      </c>
      <c r="CJ59" s="72">
        <v>3</v>
      </c>
      <c r="CK59" s="72">
        <v>5</v>
      </c>
      <c r="CL59" s="72">
        <v>4</v>
      </c>
      <c r="CM59" s="72"/>
      <c r="CN59" s="72"/>
      <c r="CO59" s="72"/>
      <c r="CP59" s="72"/>
      <c r="CQ59" s="72"/>
      <c r="CR59" s="72"/>
      <c r="CS59" s="72"/>
      <c r="CT59" s="72"/>
      <c r="CU59" s="72"/>
      <c r="CV59" s="72"/>
      <c r="CW59" s="72"/>
      <c r="CX59" s="72"/>
      <c r="CY59" s="72"/>
    </row>
    <row r="60" spans="1:103" customFormat="1" x14ac:dyDescent="0.25">
      <c r="BH60" s="68" t="s">
        <v>55</v>
      </c>
      <c r="BI60" s="69"/>
      <c r="BJ60" s="70"/>
      <c r="BK60" s="71"/>
      <c r="BL60" s="70"/>
      <c r="BM60" s="72"/>
      <c r="BN60" s="72"/>
      <c r="BO60" s="72"/>
      <c r="BP60" s="72"/>
      <c r="BQ60" s="72"/>
      <c r="BR60" s="72"/>
      <c r="BS60" s="72"/>
      <c r="BT60" s="72"/>
      <c r="BU60" s="72"/>
      <c r="BV60" s="72"/>
      <c r="BW60" s="72"/>
      <c r="BX60" s="72"/>
      <c r="BY60" s="72"/>
      <c r="BZ60" s="72"/>
      <c r="CA60" s="72">
        <v>96</v>
      </c>
      <c r="CB60" s="72">
        <v>97</v>
      </c>
      <c r="CC60" s="72">
        <v>88</v>
      </c>
      <c r="CD60" s="72">
        <v>107</v>
      </c>
      <c r="CE60" s="72">
        <v>100</v>
      </c>
      <c r="CF60" s="72">
        <v>83</v>
      </c>
      <c r="CG60" s="72">
        <v>107</v>
      </c>
      <c r="CH60" s="72">
        <v>112</v>
      </c>
      <c r="CI60" s="72">
        <v>123</v>
      </c>
      <c r="CJ60" s="72">
        <v>109</v>
      </c>
      <c r="CK60" s="72">
        <v>109</v>
      </c>
      <c r="CL60" s="72">
        <v>124</v>
      </c>
      <c r="CM60" s="72"/>
      <c r="CN60" s="72"/>
      <c r="CO60" s="72"/>
      <c r="CP60" s="72"/>
      <c r="CQ60" s="72"/>
      <c r="CR60" s="72"/>
      <c r="CS60" s="72"/>
      <c r="CT60" s="72"/>
      <c r="CU60" s="72"/>
      <c r="CV60" s="72"/>
      <c r="CW60" s="72"/>
      <c r="CX60" s="72"/>
      <c r="CY60" s="72"/>
    </row>
    <row r="61" spans="1:103" customFormat="1" x14ac:dyDescent="0.25">
      <c r="BH61" s="89" t="s">
        <v>33</v>
      </c>
      <c r="BI61" s="90"/>
      <c r="BJ61" s="91"/>
      <c r="BK61" s="92">
        <f>SUM(BK58:BK60)</f>
        <v>0</v>
      </c>
      <c r="BL61" s="91"/>
      <c r="BM61" s="63">
        <f t="shared" ref="BM61:CY61" si="32">SUM(BM58:BM60)</f>
        <v>0</v>
      </c>
      <c r="BN61" s="63">
        <f t="shared" si="32"/>
        <v>0</v>
      </c>
      <c r="BO61" s="63">
        <f t="shared" si="32"/>
        <v>0</v>
      </c>
      <c r="BP61" s="63">
        <f t="shared" si="32"/>
        <v>0</v>
      </c>
      <c r="BQ61" s="63">
        <f t="shared" si="32"/>
        <v>0</v>
      </c>
      <c r="BR61" s="63">
        <f t="shared" si="32"/>
        <v>0</v>
      </c>
      <c r="BS61" s="63">
        <f t="shared" si="32"/>
        <v>0</v>
      </c>
      <c r="BT61" s="63">
        <f t="shared" si="32"/>
        <v>0</v>
      </c>
      <c r="BU61" s="63">
        <f t="shared" si="32"/>
        <v>0</v>
      </c>
      <c r="BV61" s="63">
        <f t="shared" si="32"/>
        <v>0</v>
      </c>
      <c r="BW61" s="63">
        <f t="shared" si="32"/>
        <v>0</v>
      </c>
      <c r="BX61" s="63">
        <f t="shared" si="32"/>
        <v>0</v>
      </c>
      <c r="BY61" s="63">
        <f t="shared" si="32"/>
        <v>0</v>
      </c>
      <c r="BZ61" s="63">
        <f t="shared" si="32"/>
        <v>0</v>
      </c>
      <c r="CA61" s="63">
        <f t="shared" si="32"/>
        <v>154</v>
      </c>
      <c r="CB61" s="63">
        <f t="shared" si="32"/>
        <v>174</v>
      </c>
      <c r="CC61" s="63">
        <f t="shared" si="32"/>
        <v>153</v>
      </c>
      <c r="CD61" s="63">
        <f t="shared" si="32"/>
        <v>172</v>
      </c>
      <c r="CE61" s="63">
        <f t="shared" si="32"/>
        <v>167</v>
      </c>
      <c r="CF61" s="63">
        <f t="shared" si="32"/>
        <v>142</v>
      </c>
      <c r="CG61" s="63">
        <f t="shared" si="32"/>
        <v>155</v>
      </c>
      <c r="CH61" s="63">
        <f t="shared" si="32"/>
        <v>203</v>
      </c>
      <c r="CI61" s="63">
        <f t="shared" si="32"/>
        <v>194</v>
      </c>
      <c r="CJ61" s="63">
        <f t="shared" si="32"/>
        <v>195</v>
      </c>
      <c r="CK61" s="63">
        <f t="shared" si="32"/>
        <v>201</v>
      </c>
      <c r="CL61" s="63">
        <f t="shared" si="32"/>
        <v>208</v>
      </c>
      <c r="CM61" s="63">
        <f t="shared" si="32"/>
        <v>0</v>
      </c>
      <c r="CN61" s="63">
        <f t="shared" si="32"/>
        <v>0</v>
      </c>
      <c r="CO61" s="63">
        <f t="shared" si="32"/>
        <v>0</v>
      </c>
      <c r="CP61" s="63">
        <f t="shared" si="32"/>
        <v>0</v>
      </c>
      <c r="CQ61" s="63">
        <f t="shared" si="32"/>
        <v>0</v>
      </c>
      <c r="CR61" s="63">
        <f t="shared" si="32"/>
        <v>0</v>
      </c>
      <c r="CS61" s="63">
        <f t="shared" si="32"/>
        <v>0</v>
      </c>
      <c r="CT61" s="63">
        <f t="shared" si="32"/>
        <v>0</v>
      </c>
      <c r="CU61" s="63">
        <f t="shared" si="32"/>
        <v>0</v>
      </c>
      <c r="CV61" s="63">
        <f t="shared" si="32"/>
        <v>0</v>
      </c>
      <c r="CW61" s="63">
        <f t="shared" si="32"/>
        <v>0</v>
      </c>
      <c r="CX61" s="63">
        <f t="shared" si="32"/>
        <v>0</v>
      </c>
      <c r="CY61" s="63">
        <f t="shared" si="32"/>
        <v>0</v>
      </c>
    </row>
    <row r="62" spans="1:103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 s="95"/>
      <c r="BI62" s="96"/>
      <c r="BJ62" s="96"/>
      <c r="BK62" s="96"/>
      <c r="BL62" s="96"/>
      <c r="BM62" s="96"/>
      <c r="BN62" s="96"/>
      <c r="BO62" s="96"/>
      <c r="BP62" s="96"/>
      <c r="BQ62" s="96"/>
      <c r="BR62" s="96"/>
      <c r="BS62" s="96"/>
      <c r="BT62" s="96"/>
      <c r="BU62" s="96"/>
      <c r="BV62" s="96"/>
      <c r="BW62" s="96"/>
      <c r="BX62" s="96"/>
      <c r="BY62" s="96"/>
      <c r="BZ62" s="96"/>
      <c r="CA62" s="96"/>
      <c r="CB62" s="96"/>
      <c r="CC62" s="96"/>
      <c r="CD62" s="96"/>
      <c r="CE62" s="96"/>
      <c r="CF62" s="96"/>
      <c r="CG62" s="96"/>
      <c r="CH62" s="96"/>
      <c r="CI62" s="96"/>
      <c r="CJ62" s="96"/>
      <c r="CK62" s="96"/>
      <c r="CL62" s="96"/>
      <c r="CM62" s="96"/>
      <c r="CN62" s="96"/>
      <c r="CO62" s="96"/>
      <c r="CP62" s="96"/>
      <c r="CQ62" s="96"/>
      <c r="CR62" s="96"/>
      <c r="CS62" s="96"/>
      <c r="CT62" s="96"/>
      <c r="CU62" s="96"/>
      <c r="CV62" s="96"/>
      <c r="CW62" s="96"/>
      <c r="CX62" s="96"/>
      <c r="CY62" s="96"/>
    </row>
    <row r="63" spans="1:103" s="14" customFormat="1" x14ac:dyDescent="0.25">
      <c r="A63" s="31" t="s">
        <v>56</v>
      </c>
      <c r="B63" s="32" t="s">
        <v>7</v>
      </c>
      <c r="C63" s="33">
        <v>43831</v>
      </c>
      <c r="D63" s="33">
        <v>43862</v>
      </c>
      <c r="E63" s="33">
        <v>43891</v>
      </c>
      <c r="F63" s="33">
        <v>43922</v>
      </c>
      <c r="G63" s="33">
        <v>43952</v>
      </c>
      <c r="H63" s="33">
        <v>43983</v>
      </c>
      <c r="I63" s="33">
        <v>44013</v>
      </c>
      <c r="J63" s="33">
        <v>44044</v>
      </c>
      <c r="K63" s="33">
        <v>44075</v>
      </c>
      <c r="L63" s="33">
        <v>44105</v>
      </c>
      <c r="M63" s="33">
        <v>44136</v>
      </c>
      <c r="N63" s="33">
        <v>44166</v>
      </c>
      <c r="O63" s="32" t="s">
        <v>7</v>
      </c>
      <c r="P63" s="33">
        <v>44197</v>
      </c>
      <c r="Q63" s="33">
        <v>44228</v>
      </c>
      <c r="R63" s="33">
        <v>44256</v>
      </c>
      <c r="S63" s="33">
        <v>44287</v>
      </c>
      <c r="T63" s="33">
        <v>44317</v>
      </c>
      <c r="U63" s="33">
        <v>44348</v>
      </c>
      <c r="V63" s="33">
        <v>44378</v>
      </c>
      <c r="W63" s="33">
        <v>44409</v>
      </c>
      <c r="X63" s="33">
        <v>44440</v>
      </c>
      <c r="Y63" s="33">
        <v>44470</v>
      </c>
      <c r="Z63" s="33">
        <v>44501</v>
      </c>
      <c r="AA63" s="33">
        <v>44531</v>
      </c>
      <c r="AB63" s="32" t="s">
        <v>7</v>
      </c>
      <c r="AC63" s="33">
        <v>44562</v>
      </c>
      <c r="AD63" s="33">
        <v>44593</v>
      </c>
      <c r="AE63" s="33">
        <v>44621</v>
      </c>
      <c r="AF63" s="33">
        <v>44652</v>
      </c>
      <c r="AG63" s="33">
        <v>44682</v>
      </c>
      <c r="AH63" s="33">
        <v>44713</v>
      </c>
      <c r="AI63" s="33" t="s">
        <v>8</v>
      </c>
      <c r="AJ63" s="34" t="s">
        <v>7</v>
      </c>
      <c r="AK63" s="33" t="s">
        <v>10</v>
      </c>
      <c r="AL63" s="34" t="s">
        <v>7</v>
      </c>
      <c r="AM63" s="33">
        <v>44743</v>
      </c>
      <c r="AN63" s="33">
        <v>44774</v>
      </c>
      <c r="AO63" s="33">
        <v>44805</v>
      </c>
      <c r="AP63" s="33">
        <v>44835</v>
      </c>
      <c r="AQ63" s="33">
        <v>44866</v>
      </c>
      <c r="AR63" s="33">
        <v>44896</v>
      </c>
      <c r="AS63" s="34" t="s">
        <v>7</v>
      </c>
      <c r="AT63" s="33" t="e">
        <f t="shared" ref="AT63:BD63" ca="1" si="33">AT$5</f>
        <v>#NAME?</v>
      </c>
      <c r="AU63" s="33" t="e">
        <f t="shared" ca="1" si="33"/>
        <v>#NAME?</v>
      </c>
      <c r="AV63" s="33" t="e">
        <f t="shared" ca="1" si="33"/>
        <v>#NAME?</v>
      </c>
      <c r="AW63" s="33" t="e">
        <f t="shared" ca="1" si="33"/>
        <v>#NAME?</v>
      </c>
      <c r="AX63" s="33" t="e">
        <f t="shared" ca="1" si="33"/>
        <v>#NAME?</v>
      </c>
      <c r="AY63" s="33" t="e">
        <f t="shared" ca="1" si="33"/>
        <v>#NAME?</v>
      </c>
      <c r="AZ63" s="33" t="e">
        <f t="shared" ca="1" si="33"/>
        <v>#NAME?</v>
      </c>
      <c r="BA63" s="34" t="str">
        <f t="shared" si="33"/>
        <v>1 - 24 de Ago-23</v>
      </c>
      <c r="BB63" s="34" t="str">
        <f t="shared" si="33"/>
        <v>24 - 31 de Ago-23</v>
      </c>
      <c r="BC63" s="33" t="e">
        <f t="shared" ca="1" si="33"/>
        <v>#NAME?</v>
      </c>
      <c r="BD63" s="33" t="e">
        <f t="shared" ca="1" si="33"/>
        <v>#NAME?</v>
      </c>
      <c r="BE63" s="35" t="s">
        <v>14</v>
      </c>
      <c r="BF63" s="33" t="str">
        <f>BF$5</f>
        <v>01 - 15-Out-2023</v>
      </c>
      <c r="BG63" s="33" t="e">
        <f ca="1">BG$5</f>
        <v>#NAME?</v>
      </c>
      <c r="BH63" s="54" t="s">
        <v>57</v>
      </c>
      <c r="BI63" s="9" t="s">
        <v>7</v>
      </c>
      <c r="BJ63" s="9" t="str">
        <f>BJ5</f>
        <v>Meta 16 - 31-Out-2023</v>
      </c>
      <c r="BK63" s="9" t="str">
        <f>BK$5</f>
        <v>16 - 31-Out-2023</v>
      </c>
      <c r="BL63" s="9" t="str">
        <f>BL5</f>
        <v>Meta Mensal</v>
      </c>
      <c r="BM63" s="9">
        <f t="shared" ref="BM63:CY63" si="34">BM$5</f>
        <v>45200</v>
      </c>
      <c r="BN63" s="37" t="e">
        <f t="shared" ca="1" si="34"/>
        <v>#NAME?</v>
      </c>
      <c r="BO63" s="37" t="e">
        <f t="shared" ca="1" si="34"/>
        <v>#NAME?</v>
      </c>
      <c r="BP63" s="37" t="e">
        <f t="shared" ca="1" si="34"/>
        <v>#NAME?</v>
      </c>
      <c r="BQ63" s="37" t="e">
        <f t="shared" ca="1" si="34"/>
        <v>#NAME?</v>
      </c>
      <c r="BR63" s="37" t="e">
        <f t="shared" ca="1" si="34"/>
        <v>#NAME?</v>
      </c>
      <c r="BS63" s="37" t="e">
        <f t="shared" ca="1" si="34"/>
        <v>#NAME?</v>
      </c>
      <c r="BT63" s="37" t="e">
        <f t="shared" ca="1" si="34"/>
        <v>#NAME?</v>
      </c>
      <c r="BU63" s="37" t="e">
        <f t="shared" ca="1" si="34"/>
        <v>#NAME?</v>
      </c>
      <c r="BV63" s="37" t="e">
        <f t="shared" ca="1" si="34"/>
        <v>#NAME?</v>
      </c>
      <c r="BW63" s="37" t="e">
        <f t="shared" ca="1" si="34"/>
        <v>#NAME?</v>
      </c>
      <c r="BX63" s="37" t="e">
        <f t="shared" ca="1" si="34"/>
        <v>#NAME?</v>
      </c>
      <c r="BY63" s="37" t="e">
        <f t="shared" ca="1" si="34"/>
        <v>#NAME?</v>
      </c>
      <c r="BZ63" s="37" t="e">
        <f t="shared" ca="1" si="34"/>
        <v>#NAME?</v>
      </c>
      <c r="CA63" s="37" t="e">
        <f t="shared" ca="1" si="34"/>
        <v>#NAME?</v>
      </c>
      <c r="CB63" s="37" t="e">
        <f t="shared" ca="1" si="34"/>
        <v>#NAME?</v>
      </c>
      <c r="CC63" s="37" t="e">
        <f t="shared" ca="1" si="34"/>
        <v>#NAME?</v>
      </c>
      <c r="CD63" s="37" t="e">
        <f t="shared" ca="1" si="34"/>
        <v>#NAME?</v>
      </c>
      <c r="CE63" s="37" t="e">
        <f t="shared" ca="1" si="34"/>
        <v>#NAME?</v>
      </c>
      <c r="CF63" s="37" t="e">
        <f t="shared" ca="1" si="34"/>
        <v>#NAME?</v>
      </c>
      <c r="CG63" s="37" t="e">
        <f t="shared" ca="1" si="34"/>
        <v>#NAME?</v>
      </c>
      <c r="CH63" s="37" t="e">
        <f t="shared" ca="1" si="34"/>
        <v>#NAME?</v>
      </c>
      <c r="CI63" s="37" t="e">
        <f t="shared" ca="1" si="34"/>
        <v>#NAME?</v>
      </c>
      <c r="CJ63" s="37" t="e">
        <f t="shared" ca="1" si="34"/>
        <v>#NAME?</v>
      </c>
      <c r="CK63" s="37" t="e">
        <f t="shared" ca="1" si="34"/>
        <v>#NAME?</v>
      </c>
      <c r="CL63" s="37" t="e">
        <f t="shared" ca="1" si="34"/>
        <v>#NAME?</v>
      </c>
      <c r="CM63" s="37" t="e">
        <f t="shared" ca="1" si="34"/>
        <v>#NAME?</v>
      </c>
      <c r="CN63" s="37" t="e">
        <f t="shared" ca="1" si="34"/>
        <v>#NAME?</v>
      </c>
      <c r="CO63" s="37" t="e">
        <f t="shared" ca="1" si="34"/>
        <v>#NAME?</v>
      </c>
      <c r="CP63" s="37" t="e">
        <f t="shared" ca="1" si="34"/>
        <v>#NAME?</v>
      </c>
      <c r="CQ63" s="37" t="e">
        <f t="shared" ca="1" si="34"/>
        <v>#NAME?</v>
      </c>
      <c r="CR63" s="37" t="e">
        <f t="shared" ca="1" si="34"/>
        <v>#NAME?</v>
      </c>
      <c r="CS63" s="37" t="e">
        <f t="shared" ca="1" si="34"/>
        <v>#NAME?</v>
      </c>
      <c r="CT63" s="37" t="e">
        <f t="shared" ca="1" si="34"/>
        <v>#NAME?</v>
      </c>
      <c r="CU63" s="37" t="e">
        <f t="shared" ca="1" si="34"/>
        <v>#NAME?</v>
      </c>
      <c r="CV63" s="37" t="e">
        <f t="shared" ca="1" si="34"/>
        <v>#NAME?</v>
      </c>
      <c r="CW63" s="37" t="e">
        <f t="shared" ca="1" si="34"/>
        <v>#NAME?</v>
      </c>
      <c r="CX63" s="37" t="e">
        <f t="shared" ca="1" si="34"/>
        <v>#NAME?</v>
      </c>
      <c r="CY63" s="37" t="e">
        <f t="shared" ca="1" si="34"/>
        <v>#NAME?</v>
      </c>
    </row>
    <row r="64" spans="1:103" s="20" customFormat="1" x14ac:dyDescent="0.25">
      <c r="A64" s="21" t="s">
        <v>58</v>
      </c>
      <c r="B64" s="23">
        <v>1071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157</v>
      </c>
      <c r="M64" s="23">
        <v>181</v>
      </c>
      <c r="N64" s="23">
        <v>807</v>
      </c>
      <c r="O64" s="16">
        <v>1071</v>
      </c>
      <c r="P64" s="23">
        <v>1315</v>
      </c>
      <c r="Q64" s="23">
        <v>1362</v>
      </c>
      <c r="R64" s="23">
        <v>405</v>
      </c>
      <c r="S64" s="23">
        <v>0</v>
      </c>
      <c r="T64" s="23">
        <v>0</v>
      </c>
      <c r="U64" s="23">
        <v>0</v>
      </c>
      <c r="V64" s="23">
        <v>129</v>
      </c>
      <c r="W64" s="23">
        <v>645</v>
      </c>
      <c r="X64" s="23">
        <v>1161</v>
      </c>
      <c r="Y64" s="23">
        <v>1019</v>
      </c>
      <c r="Z64" s="23">
        <v>927</v>
      </c>
      <c r="AA64" s="23">
        <v>561</v>
      </c>
      <c r="AB64" s="16">
        <v>1071</v>
      </c>
      <c r="AC64" s="23">
        <v>972</v>
      </c>
      <c r="AD64" s="23">
        <v>94</v>
      </c>
      <c r="AE64" s="23">
        <v>775</v>
      </c>
      <c r="AF64" s="23">
        <v>1253</v>
      </c>
      <c r="AG64" s="23">
        <v>1445</v>
      </c>
      <c r="AH64" s="23">
        <v>1065</v>
      </c>
      <c r="AI64" s="23">
        <v>303</v>
      </c>
      <c r="AJ64" s="23">
        <v>1200</v>
      </c>
      <c r="AK64" s="23">
        <v>871</v>
      </c>
      <c r="AL64" s="23">
        <v>1200</v>
      </c>
      <c r="AM64" s="23">
        <v>1174</v>
      </c>
      <c r="AN64" s="23">
        <v>1252</v>
      </c>
      <c r="AO64" s="23">
        <v>1268</v>
      </c>
      <c r="AP64" s="23">
        <v>1140</v>
      </c>
      <c r="AQ64" s="23">
        <v>1457</v>
      </c>
      <c r="AR64" s="23">
        <v>1368</v>
      </c>
      <c r="AS64" s="23">
        <f t="shared" ref="AS64:AZ64" si="35">AS77</f>
        <v>1200</v>
      </c>
      <c r="AT64" s="23">
        <f t="shared" si="35"/>
        <v>1220</v>
      </c>
      <c r="AU64" s="23">
        <f t="shared" si="35"/>
        <v>1129</v>
      </c>
      <c r="AV64" s="23">
        <f t="shared" si="35"/>
        <v>951</v>
      </c>
      <c r="AW64" s="23">
        <f t="shared" si="35"/>
        <v>1176</v>
      </c>
      <c r="AX64" s="23">
        <f t="shared" si="35"/>
        <v>1085</v>
      </c>
      <c r="AY64" s="23">
        <f t="shared" si="35"/>
        <v>1102</v>
      </c>
      <c r="AZ64" s="23">
        <f t="shared" si="35"/>
        <v>1084</v>
      </c>
      <c r="BA64" s="23">
        <v>941</v>
      </c>
      <c r="BB64" s="23">
        <f>BC64-BA64</f>
        <v>122</v>
      </c>
      <c r="BC64" s="23">
        <f>BC77</f>
        <v>1063</v>
      </c>
      <c r="BD64" s="23">
        <f>BD77</f>
        <v>1159</v>
      </c>
      <c r="BE64" s="23">
        <v>581</v>
      </c>
      <c r="BF64" s="23">
        <f>BF77</f>
        <v>515</v>
      </c>
      <c r="BG64" s="23">
        <f>BG77</f>
        <v>1239</v>
      </c>
      <c r="BH64" s="24" t="s">
        <v>58</v>
      </c>
      <c r="BI64" s="23">
        <f t="shared" ref="BI64:CY64" si="36">BI77</f>
        <v>1100</v>
      </c>
      <c r="BJ64" s="23">
        <f t="shared" si="36"/>
        <v>568</v>
      </c>
      <c r="BK64" s="23">
        <f t="shared" si="36"/>
        <v>724</v>
      </c>
      <c r="BL64" s="23">
        <f t="shared" si="36"/>
        <v>1100</v>
      </c>
      <c r="BM64" s="23">
        <f t="shared" si="36"/>
        <v>1239</v>
      </c>
      <c r="BN64" s="23">
        <f t="shared" si="36"/>
        <v>1088</v>
      </c>
      <c r="BO64" s="23">
        <f t="shared" si="36"/>
        <v>1238</v>
      </c>
      <c r="BP64" s="23">
        <f t="shared" si="36"/>
        <v>1244</v>
      </c>
      <c r="BQ64" s="23">
        <f t="shared" si="36"/>
        <v>1181</v>
      </c>
      <c r="BR64" s="23">
        <f t="shared" si="36"/>
        <v>1104</v>
      </c>
      <c r="BS64" s="23">
        <f t="shared" si="36"/>
        <v>1196</v>
      </c>
      <c r="BT64" s="23">
        <f t="shared" si="36"/>
        <v>1171</v>
      </c>
      <c r="BU64" s="23">
        <f t="shared" si="36"/>
        <v>1115</v>
      </c>
      <c r="BV64" s="23">
        <f t="shared" si="36"/>
        <v>1407</v>
      </c>
      <c r="BW64" s="23">
        <f t="shared" si="36"/>
        <v>1277</v>
      </c>
      <c r="BX64" s="23">
        <f t="shared" si="36"/>
        <v>1177</v>
      </c>
      <c r="BY64" s="23">
        <f t="shared" si="36"/>
        <v>1381</v>
      </c>
      <c r="BZ64" s="23">
        <f t="shared" si="36"/>
        <v>1258</v>
      </c>
      <c r="CA64" s="23">
        <f t="shared" si="36"/>
        <v>1194</v>
      </c>
      <c r="CB64" s="23">
        <f t="shared" si="36"/>
        <v>1386</v>
      </c>
      <c r="CC64" s="23">
        <f t="shared" si="36"/>
        <v>1349</v>
      </c>
      <c r="CD64" s="23">
        <f t="shared" si="36"/>
        <v>1355</v>
      </c>
      <c r="CE64" s="23">
        <f t="shared" si="36"/>
        <v>1535</v>
      </c>
      <c r="CF64" s="23">
        <f t="shared" si="36"/>
        <v>1275</v>
      </c>
      <c r="CG64" s="23">
        <f t="shared" si="36"/>
        <v>1485</v>
      </c>
      <c r="CH64" s="23">
        <f t="shared" si="36"/>
        <v>1795</v>
      </c>
      <c r="CI64" s="23">
        <f t="shared" si="36"/>
        <v>1558</v>
      </c>
      <c r="CJ64" s="23">
        <f t="shared" si="36"/>
        <v>1846</v>
      </c>
      <c r="CK64" s="23">
        <f t="shared" si="36"/>
        <v>1681</v>
      </c>
      <c r="CL64" s="23">
        <f t="shared" si="36"/>
        <v>1400</v>
      </c>
      <c r="CM64" s="23">
        <f t="shared" si="36"/>
        <v>0</v>
      </c>
      <c r="CN64" s="23">
        <f t="shared" si="36"/>
        <v>0</v>
      </c>
      <c r="CO64" s="23">
        <f t="shared" si="36"/>
        <v>0</v>
      </c>
      <c r="CP64" s="23">
        <f t="shared" si="36"/>
        <v>0</v>
      </c>
      <c r="CQ64" s="23">
        <f t="shared" si="36"/>
        <v>0</v>
      </c>
      <c r="CR64" s="23">
        <f t="shared" si="36"/>
        <v>0</v>
      </c>
      <c r="CS64" s="23">
        <f t="shared" si="36"/>
        <v>0</v>
      </c>
      <c r="CT64" s="23">
        <f t="shared" si="36"/>
        <v>0</v>
      </c>
      <c r="CU64" s="23">
        <f t="shared" si="36"/>
        <v>0</v>
      </c>
      <c r="CV64" s="23">
        <f t="shared" si="36"/>
        <v>0</v>
      </c>
      <c r="CW64" s="23">
        <f t="shared" si="36"/>
        <v>0</v>
      </c>
      <c r="CX64" s="23">
        <f t="shared" si="36"/>
        <v>0</v>
      </c>
      <c r="CY64" s="23">
        <f t="shared" si="36"/>
        <v>0</v>
      </c>
    </row>
    <row r="65" spans="1:103" s="20" customFormat="1" x14ac:dyDescent="0.25">
      <c r="A65" s="21" t="s">
        <v>59</v>
      </c>
      <c r="B65" s="23">
        <v>500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229</v>
      </c>
      <c r="M65" s="23">
        <v>506</v>
      </c>
      <c r="N65" s="23">
        <v>1226</v>
      </c>
      <c r="O65" s="16">
        <v>500</v>
      </c>
      <c r="P65" s="23">
        <v>1410</v>
      </c>
      <c r="Q65" s="23">
        <v>1346</v>
      </c>
      <c r="R65" s="23">
        <v>319</v>
      </c>
      <c r="S65" s="23">
        <v>0</v>
      </c>
      <c r="T65" s="23">
        <v>0</v>
      </c>
      <c r="U65" s="23">
        <v>0</v>
      </c>
      <c r="V65" s="23">
        <v>129</v>
      </c>
      <c r="W65" s="23">
        <v>794</v>
      </c>
      <c r="X65" s="23">
        <v>741</v>
      </c>
      <c r="Y65" s="23">
        <v>1038</v>
      </c>
      <c r="Z65" s="23">
        <v>862</v>
      </c>
      <c r="AA65" s="23">
        <v>747</v>
      </c>
      <c r="AB65" s="16">
        <v>500</v>
      </c>
      <c r="AC65" s="23">
        <v>685</v>
      </c>
      <c r="AD65" s="23">
        <v>51</v>
      </c>
      <c r="AE65" s="23">
        <v>898</v>
      </c>
      <c r="AF65" s="23">
        <v>1040</v>
      </c>
      <c r="AG65" s="23">
        <v>1286</v>
      </c>
      <c r="AH65" s="23">
        <v>898</v>
      </c>
      <c r="AI65" s="23">
        <v>281</v>
      </c>
      <c r="AJ65" s="23">
        <v>800</v>
      </c>
      <c r="AK65" s="23">
        <v>706</v>
      </c>
      <c r="AL65" s="23">
        <v>800</v>
      </c>
      <c r="AM65" s="23">
        <v>1111</v>
      </c>
      <c r="AN65" s="23">
        <v>925</v>
      </c>
      <c r="AO65" s="23">
        <v>941</v>
      </c>
      <c r="AP65" s="23">
        <v>991</v>
      </c>
      <c r="AQ65" s="23">
        <v>1201</v>
      </c>
      <c r="AR65" s="23">
        <v>1318</v>
      </c>
      <c r="AS65" s="23">
        <f t="shared" ref="AS65:AZ65" si="37">AS86</f>
        <v>800</v>
      </c>
      <c r="AT65" s="23">
        <f t="shared" si="37"/>
        <v>1039</v>
      </c>
      <c r="AU65" s="23">
        <f t="shared" si="37"/>
        <v>947</v>
      </c>
      <c r="AV65" s="23">
        <f t="shared" si="37"/>
        <v>705</v>
      </c>
      <c r="AW65" s="23">
        <f t="shared" si="37"/>
        <v>1019</v>
      </c>
      <c r="AX65" s="23">
        <f t="shared" si="37"/>
        <v>977</v>
      </c>
      <c r="AY65" s="23">
        <f t="shared" si="37"/>
        <v>949</v>
      </c>
      <c r="AZ65" s="23">
        <f t="shared" si="37"/>
        <v>1033</v>
      </c>
      <c r="BA65" s="23">
        <v>992</v>
      </c>
      <c r="BB65" s="23">
        <f>BC65-BA65</f>
        <v>174</v>
      </c>
      <c r="BC65" s="23">
        <f>BC86</f>
        <v>1166</v>
      </c>
      <c r="BD65" s="23">
        <f>BD86</f>
        <v>1173</v>
      </c>
      <c r="BE65" s="23">
        <v>387</v>
      </c>
      <c r="BF65" s="23">
        <f>BF86</f>
        <v>478</v>
      </c>
      <c r="BG65" s="23">
        <f>BG86</f>
        <v>1134</v>
      </c>
      <c r="BH65" s="24" t="s">
        <v>59</v>
      </c>
      <c r="BI65" s="23">
        <f t="shared" ref="BI65:CY65" si="38">BI86</f>
        <v>800</v>
      </c>
      <c r="BJ65" s="23">
        <f t="shared" si="38"/>
        <v>413</v>
      </c>
      <c r="BK65" s="23">
        <f t="shared" si="38"/>
        <v>656</v>
      </c>
      <c r="BL65" s="23">
        <f t="shared" si="38"/>
        <v>800</v>
      </c>
      <c r="BM65" s="23">
        <f t="shared" si="38"/>
        <v>1107</v>
      </c>
      <c r="BN65" s="23">
        <f t="shared" si="38"/>
        <v>911</v>
      </c>
      <c r="BO65" s="23">
        <f t="shared" si="38"/>
        <v>924</v>
      </c>
      <c r="BP65" s="23">
        <f t="shared" si="38"/>
        <v>937</v>
      </c>
      <c r="BQ65" s="23">
        <f t="shared" si="38"/>
        <v>989</v>
      </c>
      <c r="BR65" s="23">
        <f t="shared" si="38"/>
        <v>895</v>
      </c>
      <c r="BS65" s="23">
        <f t="shared" si="38"/>
        <v>914</v>
      </c>
      <c r="BT65" s="23">
        <f t="shared" si="38"/>
        <v>929</v>
      </c>
      <c r="BU65" s="23">
        <f t="shared" si="38"/>
        <v>805</v>
      </c>
      <c r="BV65" s="23">
        <f t="shared" si="38"/>
        <v>1001</v>
      </c>
      <c r="BW65" s="23">
        <f t="shared" si="38"/>
        <v>964</v>
      </c>
      <c r="BX65" s="23">
        <f t="shared" si="38"/>
        <v>881</v>
      </c>
      <c r="BY65" s="23">
        <f t="shared" si="38"/>
        <v>942</v>
      </c>
      <c r="BZ65" s="23">
        <f t="shared" si="38"/>
        <v>867</v>
      </c>
      <c r="CA65" s="23">
        <f t="shared" si="38"/>
        <v>854</v>
      </c>
      <c r="CB65" s="23">
        <f t="shared" si="38"/>
        <v>988</v>
      </c>
      <c r="CC65" s="23">
        <f t="shared" si="38"/>
        <v>905</v>
      </c>
      <c r="CD65" s="23">
        <f t="shared" si="38"/>
        <v>911</v>
      </c>
      <c r="CE65" s="23">
        <f t="shared" si="38"/>
        <v>1022</v>
      </c>
      <c r="CF65" s="23">
        <f t="shared" si="38"/>
        <v>829</v>
      </c>
      <c r="CG65" s="23">
        <f t="shared" si="38"/>
        <v>1043</v>
      </c>
      <c r="CH65" s="23">
        <f t="shared" si="38"/>
        <v>1349</v>
      </c>
      <c r="CI65" s="23">
        <f t="shared" si="38"/>
        <v>1125</v>
      </c>
      <c r="CJ65" s="23">
        <f t="shared" si="38"/>
        <v>1382</v>
      </c>
      <c r="CK65" s="23">
        <f t="shared" si="38"/>
        <v>1213</v>
      </c>
      <c r="CL65" s="23">
        <f t="shared" si="38"/>
        <v>896</v>
      </c>
      <c r="CM65" s="23">
        <f t="shared" si="38"/>
        <v>0</v>
      </c>
      <c r="CN65" s="23">
        <f t="shared" si="38"/>
        <v>0</v>
      </c>
      <c r="CO65" s="23">
        <f t="shared" si="38"/>
        <v>0</v>
      </c>
      <c r="CP65" s="23">
        <f t="shared" si="38"/>
        <v>0</v>
      </c>
      <c r="CQ65" s="23">
        <f t="shared" si="38"/>
        <v>0</v>
      </c>
      <c r="CR65" s="23">
        <f t="shared" si="38"/>
        <v>0</v>
      </c>
      <c r="CS65" s="23">
        <f t="shared" si="38"/>
        <v>0</v>
      </c>
      <c r="CT65" s="23">
        <f t="shared" si="38"/>
        <v>0</v>
      </c>
      <c r="CU65" s="23">
        <f t="shared" si="38"/>
        <v>0</v>
      </c>
      <c r="CV65" s="23">
        <f t="shared" si="38"/>
        <v>0</v>
      </c>
      <c r="CW65" s="23">
        <f t="shared" si="38"/>
        <v>0</v>
      </c>
      <c r="CX65" s="23">
        <f t="shared" si="38"/>
        <v>0</v>
      </c>
      <c r="CY65" s="23">
        <f t="shared" si="38"/>
        <v>0</v>
      </c>
    </row>
    <row r="66" spans="1:103" s="20" customFormat="1" x14ac:dyDescent="0.25">
      <c r="A66" s="21" t="s">
        <v>60</v>
      </c>
      <c r="B66" s="23">
        <v>150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16">
        <v>150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23">
        <v>0</v>
      </c>
      <c r="V66" s="23">
        <v>0</v>
      </c>
      <c r="W66" s="23">
        <v>0</v>
      </c>
      <c r="X66" s="23">
        <v>0</v>
      </c>
      <c r="Y66" s="23">
        <v>0</v>
      </c>
      <c r="Z66" s="23">
        <v>0</v>
      </c>
      <c r="AA66" s="23">
        <v>0</v>
      </c>
      <c r="AB66" s="16">
        <v>150</v>
      </c>
      <c r="AC66" s="23">
        <v>144</v>
      </c>
      <c r="AD66" s="23">
        <v>176</v>
      </c>
      <c r="AE66" s="23">
        <v>220</v>
      </c>
      <c r="AF66" s="23">
        <v>204</v>
      </c>
      <c r="AG66" s="23">
        <v>400</v>
      </c>
      <c r="AH66" s="23">
        <v>344</v>
      </c>
      <c r="AI66" s="23">
        <v>103</v>
      </c>
      <c r="AJ66" s="23">
        <v>0</v>
      </c>
      <c r="AK66" s="23">
        <v>215</v>
      </c>
      <c r="AL66" s="23">
        <v>132</v>
      </c>
      <c r="AM66" s="23">
        <v>318</v>
      </c>
      <c r="AN66" s="23">
        <v>316</v>
      </c>
      <c r="AO66" s="23">
        <v>274</v>
      </c>
      <c r="AP66" s="23">
        <v>354</v>
      </c>
      <c r="AQ66" s="23">
        <v>305</v>
      </c>
      <c r="AR66" s="23">
        <v>224</v>
      </c>
      <c r="AS66" s="23">
        <f t="shared" ref="AS66:AZ66" si="39">AS89</f>
        <v>132</v>
      </c>
      <c r="AT66" s="23">
        <f t="shared" si="39"/>
        <v>232</v>
      </c>
      <c r="AU66" s="23">
        <f t="shared" si="39"/>
        <v>260</v>
      </c>
      <c r="AV66" s="23">
        <f t="shared" si="39"/>
        <v>212</v>
      </c>
      <c r="AW66" s="23">
        <f t="shared" si="39"/>
        <v>246</v>
      </c>
      <c r="AX66" s="23">
        <f t="shared" si="39"/>
        <v>199</v>
      </c>
      <c r="AY66" s="23">
        <f t="shared" si="39"/>
        <v>212</v>
      </c>
      <c r="AZ66" s="23">
        <f t="shared" si="39"/>
        <v>196</v>
      </c>
      <c r="BA66" s="23">
        <v>144</v>
      </c>
      <c r="BB66" s="23">
        <f>BC66-BA66</f>
        <v>54</v>
      </c>
      <c r="BC66" s="23">
        <f>BC89</f>
        <v>198</v>
      </c>
      <c r="BD66" s="23">
        <f>BD89</f>
        <v>196</v>
      </c>
      <c r="BE66" s="23">
        <v>64</v>
      </c>
      <c r="BF66" s="23">
        <f>BF89</f>
        <v>111</v>
      </c>
      <c r="BG66" s="23">
        <f>BG89</f>
        <v>263</v>
      </c>
      <c r="BH66" s="24" t="s">
        <v>60</v>
      </c>
      <c r="BI66" s="23">
        <f>BI89</f>
        <v>100</v>
      </c>
      <c r="BJ66" s="23">
        <f>BJ89</f>
        <v>52</v>
      </c>
      <c r="BK66" s="23">
        <f>BK89</f>
        <v>152</v>
      </c>
      <c r="BL66" s="23">
        <f>BL89</f>
        <v>100</v>
      </c>
      <c r="BM66" s="23">
        <f>BM89</f>
        <v>263</v>
      </c>
      <c r="BN66" s="23">
        <v>229</v>
      </c>
      <c r="BO66" s="23">
        <f>BO89</f>
        <v>281</v>
      </c>
      <c r="BP66" s="23">
        <v>279</v>
      </c>
      <c r="BQ66" s="23">
        <f t="shared" ref="BQ66:CY66" si="40">BQ89</f>
        <v>214</v>
      </c>
      <c r="BR66" s="23">
        <f t="shared" si="40"/>
        <v>184</v>
      </c>
      <c r="BS66" s="23">
        <f t="shared" si="40"/>
        <v>212</v>
      </c>
      <c r="BT66" s="23">
        <f t="shared" si="40"/>
        <v>221</v>
      </c>
      <c r="BU66" s="23">
        <f t="shared" si="40"/>
        <v>218</v>
      </c>
      <c r="BV66" s="23">
        <f t="shared" si="40"/>
        <v>173</v>
      </c>
      <c r="BW66" s="23">
        <f t="shared" si="40"/>
        <v>189</v>
      </c>
      <c r="BX66" s="23">
        <f t="shared" si="40"/>
        <v>298</v>
      </c>
      <c r="BY66" s="23">
        <f t="shared" si="40"/>
        <v>258</v>
      </c>
      <c r="BZ66" s="23">
        <f t="shared" si="40"/>
        <v>311</v>
      </c>
      <c r="CA66" s="23">
        <f t="shared" si="40"/>
        <v>287</v>
      </c>
      <c r="CB66" s="23">
        <f t="shared" si="40"/>
        <v>297</v>
      </c>
      <c r="CC66" s="23">
        <f t="shared" si="40"/>
        <v>239</v>
      </c>
      <c r="CD66" s="23">
        <f t="shared" si="40"/>
        <v>328</v>
      </c>
      <c r="CE66" s="23">
        <f t="shared" si="40"/>
        <v>293</v>
      </c>
      <c r="CF66" s="23">
        <f t="shared" si="40"/>
        <v>322</v>
      </c>
      <c r="CG66" s="23">
        <f t="shared" si="40"/>
        <v>302</v>
      </c>
      <c r="CH66" s="23">
        <f t="shared" si="40"/>
        <v>392</v>
      </c>
      <c r="CI66" s="23">
        <f t="shared" si="40"/>
        <v>387</v>
      </c>
      <c r="CJ66" s="23">
        <f t="shared" si="40"/>
        <v>336</v>
      </c>
      <c r="CK66" s="23">
        <f t="shared" si="40"/>
        <v>335</v>
      </c>
      <c r="CL66" s="23">
        <f t="shared" si="40"/>
        <v>345</v>
      </c>
      <c r="CM66" s="23">
        <f t="shared" si="40"/>
        <v>0</v>
      </c>
      <c r="CN66" s="23">
        <f t="shared" si="40"/>
        <v>0</v>
      </c>
      <c r="CO66" s="23">
        <f t="shared" si="40"/>
        <v>0</v>
      </c>
      <c r="CP66" s="23">
        <f t="shared" si="40"/>
        <v>0</v>
      </c>
      <c r="CQ66" s="23">
        <f t="shared" si="40"/>
        <v>0</v>
      </c>
      <c r="CR66" s="23">
        <f t="shared" si="40"/>
        <v>0</v>
      </c>
      <c r="CS66" s="23">
        <f t="shared" si="40"/>
        <v>0</v>
      </c>
      <c r="CT66" s="23">
        <f t="shared" si="40"/>
        <v>0</v>
      </c>
      <c r="CU66" s="23">
        <f t="shared" si="40"/>
        <v>0</v>
      </c>
      <c r="CV66" s="23">
        <f t="shared" si="40"/>
        <v>0</v>
      </c>
      <c r="CW66" s="23">
        <f t="shared" si="40"/>
        <v>0</v>
      </c>
      <c r="CX66" s="23">
        <f t="shared" si="40"/>
        <v>0</v>
      </c>
      <c r="CY66" s="23">
        <f t="shared" si="40"/>
        <v>0</v>
      </c>
    </row>
    <row r="67" spans="1:103" s="48" customFormat="1" x14ac:dyDescent="0.25">
      <c r="A67" s="59" t="s">
        <v>33</v>
      </c>
      <c r="B67" s="60">
        <v>1721</v>
      </c>
      <c r="C67" s="60">
        <v>0</v>
      </c>
      <c r="D67" s="60">
        <v>0</v>
      </c>
      <c r="E67" s="60">
        <v>0</v>
      </c>
      <c r="F67" s="60">
        <v>0</v>
      </c>
      <c r="G67" s="60">
        <v>0</v>
      </c>
      <c r="H67" s="60">
        <v>0</v>
      </c>
      <c r="I67" s="60">
        <v>0</v>
      </c>
      <c r="J67" s="60">
        <v>0</v>
      </c>
      <c r="K67" s="60">
        <v>0</v>
      </c>
      <c r="L67" s="60">
        <v>386</v>
      </c>
      <c r="M67" s="60">
        <v>687</v>
      </c>
      <c r="N67" s="60">
        <v>2033</v>
      </c>
      <c r="O67" s="60">
        <v>1721</v>
      </c>
      <c r="P67" s="60">
        <v>2725</v>
      </c>
      <c r="Q67" s="60">
        <v>2708</v>
      </c>
      <c r="R67" s="60">
        <v>724</v>
      </c>
      <c r="S67" s="60">
        <v>0</v>
      </c>
      <c r="T67" s="60">
        <v>0</v>
      </c>
      <c r="U67" s="60">
        <v>0</v>
      </c>
      <c r="V67" s="60">
        <v>258</v>
      </c>
      <c r="W67" s="60">
        <v>1439</v>
      </c>
      <c r="X67" s="60">
        <v>1902</v>
      </c>
      <c r="Y67" s="60">
        <v>2057</v>
      </c>
      <c r="Z67" s="60">
        <v>1789</v>
      </c>
      <c r="AA67" s="60">
        <v>1308</v>
      </c>
      <c r="AB67" s="60">
        <v>1721</v>
      </c>
      <c r="AC67" s="60">
        <v>1801</v>
      </c>
      <c r="AD67" s="60">
        <v>321</v>
      </c>
      <c r="AE67" s="60">
        <v>1893</v>
      </c>
      <c r="AF67" s="60">
        <v>2497</v>
      </c>
      <c r="AG67" s="60">
        <v>3131</v>
      </c>
      <c r="AH67" s="60">
        <v>2307</v>
      </c>
      <c r="AI67" s="60">
        <v>687</v>
      </c>
      <c r="AJ67" s="60">
        <v>2000</v>
      </c>
      <c r="AK67" s="60">
        <v>1792</v>
      </c>
      <c r="AL67" s="60">
        <v>2132</v>
      </c>
      <c r="AM67" s="60">
        <v>2603</v>
      </c>
      <c r="AN67" s="60">
        <v>2493</v>
      </c>
      <c r="AO67" s="60">
        <v>2483</v>
      </c>
      <c r="AP67" s="60">
        <v>2485</v>
      </c>
      <c r="AQ67" s="60">
        <v>2963</v>
      </c>
      <c r="AR67" s="60">
        <v>2910</v>
      </c>
      <c r="AS67" s="60">
        <f t="shared" ref="AS67:BD67" si="41">SUM(AS64:AS66)</f>
        <v>2132</v>
      </c>
      <c r="AT67" s="60">
        <f t="shared" si="41"/>
        <v>2491</v>
      </c>
      <c r="AU67" s="60">
        <f t="shared" si="41"/>
        <v>2336</v>
      </c>
      <c r="AV67" s="60">
        <f t="shared" si="41"/>
        <v>1868</v>
      </c>
      <c r="AW67" s="60">
        <f t="shared" si="41"/>
        <v>2441</v>
      </c>
      <c r="AX67" s="60">
        <f t="shared" si="41"/>
        <v>2261</v>
      </c>
      <c r="AY67" s="60">
        <f t="shared" si="41"/>
        <v>2263</v>
      </c>
      <c r="AZ67" s="60">
        <f t="shared" si="41"/>
        <v>2313</v>
      </c>
      <c r="BA67" s="60">
        <f t="shared" si="41"/>
        <v>2077</v>
      </c>
      <c r="BB67" s="60">
        <f t="shared" si="41"/>
        <v>350</v>
      </c>
      <c r="BC67" s="60">
        <f t="shared" si="41"/>
        <v>2427</v>
      </c>
      <c r="BD67" s="60">
        <f t="shared" si="41"/>
        <v>2528</v>
      </c>
      <c r="BE67" s="60">
        <v>1032</v>
      </c>
      <c r="BF67" s="60">
        <f>SUM(BF64:BF66)</f>
        <v>1104</v>
      </c>
      <c r="BG67" s="60">
        <f>SUM(BG64:BG66)</f>
        <v>2636</v>
      </c>
      <c r="BH67" s="97" t="s">
        <v>33</v>
      </c>
      <c r="BI67" s="98">
        <f t="shared" ref="BI67:CY67" si="42">SUM(BI64:BI66)</f>
        <v>2000</v>
      </c>
      <c r="BJ67" s="98">
        <f t="shared" si="42"/>
        <v>1033</v>
      </c>
      <c r="BK67" s="98">
        <f t="shared" si="42"/>
        <v>1532</v>
      </c>
      <c r="BL67" s="98">
        <f t="shared" si="42"/>
        <v>2000</v>
      </c>
      <c r="BM67" s="98">
        <f t="shared" si="42"/>
        <v>2609</v>
      </c>
      <c r="BN67" s="98">
        <f t="shared" si="42"/>
        <v>2228</v>
      </c>
      <c r="BO67" s="98">
        <f t="shared" si="42"/>
        <v>2443</v>
      </c>
      <c r="BP67" s="98">
        <f t="shared" si="42"/>
        <v>2460</v>
      </c>
      <c r="BQ67" s="98">
        <f t="shared" si="42"/>
        <v>2384</v>
      </c>
      <c r="BR67" s="98">
        <f t="shared" si="42"/>
        <v>2183</v>
      </c>
      <c r="BS67" s="98">
        <f t="shared" si="42"/>
        <v>2322</v>
      </c>
      <c r="BT67" s="98">
        <f t="shared" si="42"/>
        <v>2321</v>
      </c>
      <c r="BU67" s="98">
        <f t="shared" si="42"/>
        <v>2138</v>
      </c>
      <c r="BV67" s="98">
        <f t="shared" si="42"/>
        <v>2581</v>
      </c>
      <c r="BW67" s="98">
        <f t="shared" si="42"/>
        <v>2430</v>
      </c>
      <c r="BX67" s="98">
        <f t="shared" si="42"/>
        <v>2356</v>
      </c>
      <c r="BY67" s="98">
        <f t="shared" si="42"/>
        <v>2581</v>
      </c>
      <c r="BZ67" s="98">
        <f t="shared" si="42"/>
        <v>2436</v>
      </c>
      <c r="CA67" s="98">
        <f t="shared" si="42"/>
        <v>2335</v>
      </c>
      <c r="CB67" s="98">
        <f t="shared" si="42"/>
        <v>2671</v>
      </c>
      <c r="CC67" s="98">
        <f t="shared" si="42"/>
        <v>2493</v>
      </c>
      <c r="CD67" s="98">
        <f t="shared" si="42"/>
        <v>2594</v>
      </c>
      <c r="CE67" s="98">
        <f t="shared" si="42"/>
        <v>2850</v>
      </c>
      <c r="CF67" s="98">
        <f t="shared" si="42"/>
        <v>2426</v>
      </c>
      <c r="CG67" s="98">
        <f t="shared" si="42"/>
        <v>2830</v>
      </c>
      <c r="CH67" s="98">
        <f t="shared" si="42"/>
        <v>3536</v>
      </c>
      <c r="CI67" s="98">
        <f t="shared" si="42"/>
        <v>3070</v>
      </c>
      <c r="CJ67" s="98">
        <f t="shared" si="42"/>
        <v>3564</v>
      </c>
      <c r="CK67" s="98">
        <f t="shared" si="42"/>
        <v>3229</v>
      </c>
      <c r="CL67" s="98">
        <f t="shared" si="42"/>
        <v>2641</v>
      </c>
      <c r="CM67" s="98">
        <f t="shared" si="42"/>
        <v>0</v>
      </c>
      <c r="CN67" s="98">
        <f t="shared" si="42"/>
        <v>0</v>
      </c>
      <c r="CO67" s="98">
        <f t="shared" si="42"/>
        <v>0</v>
      </c>
      <c r="CP67" s="98">
        <f t="shared" si="42"/>
        <v>0</v>
      </c>
      <c r="CQ67" s="98">
        <f t="shared" si="42"/>
        <v>0</v>
      </c>
      <c r="CR67" s="98">
        <f t="shared" si="42"/>
        <v>0</v>
      </c>
      <c r="CS67" s="98">
        <f t="shared" si="42"/>
        <v>0</v>
      </c>
      <c r="CT67" s="98">
        <f t="shared" si="42"/>
        <v>0</v>
      </c>
      <c r="CU67" s="98">
        <f t="shared" si="42"/>
        <v>0</v>
      </c>
      <c r="CV67" s="98">
        <f t="shared" si="42"/>
        <v>0</v>
      </c>
      <c r="CW67" s="98">
        <f t="shared" si="42"/>
        <v>0</v>
      </c>
      <c r="CX67" s="98">
        <f t="shared" si="42"/>
        <v>0</v>
      </c>
      <c r="CY67" s="98">
        <f t="shared" si="42"/>
        <v>0</v>
      </c>
    </row>
    <row r="68" spans="1:103" x14ac:dyDescent="0.25">
      <c r="A68" s="9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100"/>
      <c r="AD68" s="53"/>
      <c r="AE68" s="53"/>
      <c r="AF68" s="53"/>
      <c r="AG68" s="53"/>
      <c r="AH68" s="53"/>
      <c r="AI68" s="53"/>
      <c r="AJ68" s="101"/>
      <c r="AK68" s="53"/>
      <c r="AL68" s="101"/>
      <c r="AM68" s="53"/>
      <c r="AN68" s="53"/>
      <c r="AO68" s="53"/>
      <c r="AP68" s="53"/>
      <c r="AQ68" s="53"/>
      <c r="AR68" s="53"/>
      <c r="AS68" s="101"/>
      <c r="AT68" s="53"/>
      <c r="AU68" s="53"/>
      <c r="AV68" s="53"/>
      <c r="AW68" s="53"/>
      <c r="AX68" s="53"/>
      <c r="AY68" s="53"/>
      <c r="AZ68" s="53"/>
      <c r="BA68" s="101"/>
      <c r="BB68" s="101"/>
      <c r="BC68" s="53"/>
      <c r="BD68" s="53"/>
      <c r="BE68" s="53"/>
      <c r="BF68" s="53"/>
      <c r="BG68" s="53"/>
      <c r="BH68" s="52"/>
      <c r="BI68" s="53"/>
      <c r="BJ68" s="53"/>
      <c r="BK68" s="53"/>
      <c r="BL68" s="53"/>
      <c r="BM68" s="53"/>
      <c r="BN68" s="53"/>
      <c r="BO68" s="53"/>
      <c r="BP68" s="53"/>
      <c r="BQ68" s="53"/>
      <c r="BR68" s="53"/>
      <c r="BS68" s="53"/>
      <c r="BT68" s="53"/>
      <c r="BU68" s="53"/>
      <c r="BV68" s="53"/>
      <c r="BW68" s="53"/>
      <c r="BX68" s="53"/>
      <c r="BY68" s="53"/>
      <c r="BZ68" s="53"/>
      <c r="CA68" s="53"/>
      <c r="CB68" s="53"/>
      <c r="CC68" s="53"/>
      <c r="CD68" s="53"/>
      <c r="CE68" s="53"/>
      <c r="CF68" s="53"/>
      <c r="CG68" s="53"/>
      <c r="CH68" s="53"/>
      <c r="CI68" s="53"/>
      <c r="CJ68" s="53"/>
      <c r="CK68" s="53"/>
      <c r="CL68" s="53"/>
      <c r="CM68" s="53"/>
      <c r="CN68" s="53"/>
      <c r="CO68" s="53"/>
      <c r="CP68" s="53"/>
      <c r="CQ68" s="53"/>
      <c r="CR68" s="53"/>
      <c r="CS68" s="53"/>
      <c r="CT68" s="53"/>
      <c r="CU68" s="53"/>
      <c r="CV68" s="53"/>
      <c r="CW68" s="53"/>
      <c r="CX68" s="53"/>
      <c r="CY68" s="53"/>
    </row>
    <row r="69" spans="1:103" s="14" customFormat="1" ht="25.5" x14ac:dyDescent="0.25">
      <c r="A69" s="31" t="s">
        <v>61</v>
      </c>
      <c r="B69" s="32" t="s">
        <v>7</v>
      </c>
      <c r="C69" s="33">
        <v>43831</v>
      </c>
      <c r="D69" s="33">
        <v>43862</v>
      </c>
      <c r="E69" s="33">
        <v>43891</v>
      </c>
      <c r="F69" s="33">
        <v>43922</v>
      </c>
      <c r="G69" s="33">
        <v>43952</v>
      </c>
      <c r="H69" s="33">
        <v>43983</v>
      </c>
      <c r="I69" s="33">
        <v>44013</v>
      </c>
      <c r="J69" s="33">
        <v>44044</v>
      </c>
      <c r="K69" s="33">
        <v>44075</v>
      </c>
      <c r="L69" s="33">
        <v>44105</v>
      </c>
      <c r="M69" s="33">
        <v>44136</v>
      </c>
      <c r="N69" s="33">
        <v>44166</v>
      </c>
      <c r="O69" s="32" t="s">
        <v>7</v>
      </c>
      <c r="P69" s="33">
        <v>44197</v>
      </c>
      <c r="Q69" s="33">
        <v>44228</v>
      </c>
      <c r="R69" s="33">
        <v>44256</v>
      </c>
      <c r="S69" s="33">
        <v>44287</v>
      </c>
      <c r="T69" s="33">
        <v>44317</v>
      </c>
      <c r="U69" s="33">
        <v>44348</v>
      </c>
      <c r="V69" s="33">
        <v>44378</v>
      </c>
      <c r="W69" s="33">
        <v>44409</v>
      </c>
      <c r="X69" s="33">
        <v>44440</v>
      </c>
      <c r="Y69" s="33">
        <v>44470</v>
      </c>
      <c r="Z69" s="33">
        <v>44501</v>
      </c>
      <c r="AA69" s="33">
        <v>44531</v>
      </c>
      <c r="AB69" s="32" t="s">
        <v>7</v>
      </c>
      <c r="AC69" s="33">
        <v>44562</v>
      </c>
      <c r="AD69" s="33">
        <v>44593</v>
      </c>
      <c r="AE69" s="33">
        <v>44621</v>
      </c>
      <c r="AF69" s="33">
        <v>44652</v>
      </c>
      <c r="AG69" s="33">
        <v>44682</v>
      </c>
      <c r="AH69" s="33">
        <v>44713</v>
      </c>
      <c r="AI69" s="33" t="s">
        <v>8</v>
      </c>
      <c r="AJ69" s="34" t="s">
        <v>7</v>
      </c>
      <c r="AK69" s="33" t="s">
        <v>10</v>
      </c>
      <c r="AL69" s="34" t="s">
        <v>7</v>
      </c>
      <c r="AM69" s="33">
        <v>44743</v>
      </c>
      <c r="AN69" s="33">
        <v>44774</v>
      </c>
      <c r="AO69" s="33">
        <v>44805</v>
      </c>
      <c r="AP69" s="33">
        <v>44835</v>
      </c>
      <c r="AQ69" s="33">
        <v>44866</v>
      </c>
      <c r="AR69" s="33">
        <v>44896</v>
      </c>
      <c r="AS69" s="34" t="s">
        <v>7</v>
      </c>
      <c r="AT69" s="33" t="e">
        <f t="shared" ref="AT69:BD69" ca="1" si="43">AT$5</f>
        <v>#NAME?</v>
      </c>
      <c r="AU69" s="33" t="e">
        <f t="shared" ca="1" si="43"/>
        <v>#NAME?</v>
      </c>
      <c r="AV69" s="33" t="e">
        <f t="shared" ca="1" si="43"/>
        <v>#NAME?</v>
      </c>
      <c r="AW69" s="33" t="e">
        <f t="shared" ca="1" si="43"/>
        <v>#NAME?</v>
      </c>
      <c r="AX69" s="33" t="e">
        <f t="shared" ca="1" si="43"/>
        <v>#NAME?</v>
      </c>
      <c r="AY69" s="33" t="e">
        <f t="shared" ca="1" si="43"/>
        <v>#NAME?</v>
      </c>
      <c r="AZ69" s="33" t="e">
        <f t="shared" ca="1" si="43"/>
        <v>#NAME?</v>
      </c>
      <c r="BA69" s="34" t="str">
        <f t="shared" si="43"/>
        <v>1 - 24 de Ago-23</v>
      </c>
      <c r="BB69" s="34" t="str">
        <f t="shared" si="43"/>
        <v>24 - 31 de Ago-23</v>
      </c>
      <c r="BC69" s="33" t="e">
        <f t="shared" ca="1" si="43"/>
        <v>#NAME?</v>
      </c>
      <c r="BD69" s="33" t="e">
        <f t="shared" ca="1" si="43"/>
        <v>#NAME?</v>
      </c>
      <c r="BE69" s="35" t="s">
        <v>14</v>
      </c>
      <c r="BF69" s="33" t="str">
        <f>BF$5</f>
        <v>01 - 15-Out-2023</v>
      </c>
      <c r="BG69" s="33" t="e">
        <f ca="1">BG$5</f>
        <v>#NAME?</v>
      </c>
      <c r="BH69" s="54" t="s">
        <v>62</v>
      </c>
      <c r="BI69" s="9" t="s">
        <v>7</v>
      </c>
      <c r="BJ69" s="9" t="str">
        <f>BJ5</f>
        <v>Meta 16 - 31-Out-2023</v>
      </c>
      <c r="BK69" s="9" t="str">
        <f>BK$5</f>
        <v>16 - 31-Out-2023</v>
      </c>
      <c r="BL69" s="9" t="str">
        <f>BL5</f>
        <v>Meta Mensal</v>
      </c>
      <c r="BM69" s="9">
        <f t="shared" ref="BM69:CY69" si="44">BM$5</f>
        <v>45200</v>
      </c>
      <c r="BN69" s="37" t="e">
        <f t="shared" ca="1" si="44"/>
        <v>#NAME?</v>
      </c>
      <c r="BO69" s="37" t="e">
        <f t="shared" ca="1" si="44"/>
        <v>#NAME?</v>
      </c>
      <c r="BP69" s="37" t="e">
        <f t="shared" ca="1" si="44"/>
        <v>#NAME?</v>
      </c>
      <c r="BQ69" s="37" t="e">
        <f t="shared" ca="1" si="44"/>
        <v>#NAME?</v>
      </c>
      <c r="BR69" s="37" t="e">
        <f t="shared" ca="1" si="44"/>
        <v>#NAME?</v>
      </c>
      <c r="BS69" s="37" t="e">
        <f t="shared" ca="1" si="44"/>
        <v>#NAME?</v>
      </c>
      <c r="BT69" s="37" t="e">
        <f t="shared" ca="1" si="44"/>
        <v>#NAME?</v>
      </c>
      <c r="BU69" s="37" t="e">
        <f t="shared" ca="1" si="44"/>
        <v>#NAME?</v>
      </c>
      <c r="BV69" s="37" t="e">
        <f t="shared" ca="1" si="44"/>
        <v>#NAME?</v>
      </c>
      <c r="BW69" s="37" t="e">
        <f t="shared" ca="1" si="44"/>
        <v>#NAME?</v>
      </c>
      <c r="BX69" s="37" t="e">
        <f t="shared" ca="1" si="44"/>
        <v>#NAME?</v>
      </c>
      <c r="BY69" s="37" t="e">
        <f t="shared" ca="1" si="44"/>
        <v>#NAME?</v>
      </c>
      <c r="BZ69" s="37" t="e">
        <f t="shared" ca="1" si="44"/>
        <v>#NAME?</v>
      </c>
      <c r="CA69" s="37" t="e">
        <f t="shared" ca="1" si="44"/>
        <v>#NAME?</v>
      </c>
      <c r="CB69" s="37" t="e">
        <f t="shared" ca="1" si="44"/>
        <v>#NAME?</v>
      </c>
      <c r="CC69" s="37" t="e">
        <f t="shared" ca="1" si="44"/>
        <v>#NAME?</v>
      </c>
      <c r="CD69" s="37" t="e">
        <f t="shared" ca="1" si="44"/>
        <v>#NAME?</v>
      </c>
      <c r="CE69" s="37" t="e">
        <f t="shared" ca="1" si="44"/>
        <v>#NAME?</v>
      </c>
      <c r="CF69" s="37" t="e">
        <f t="shared" ca="1" si="44"/>
        <v>#NAME?</v>
      </c>
      <c r="CG69" s="37" t="e">
        <f t="shared" ca="1" si="44"/>
        <v>#NAME?</v>
      </c>
      <c r="CH69" s="37" t="e">
        <f t="shared" ca="1" si="44"/>
        <v>#NAME?</v>
      </c>
      <c r="CI69" s="37" t="e">
        <f t="shared" ca="1" si="44"/>
        <v>#NAME?</v>
      </c>
      <c r="CJ69" s="37" t="e">
        <f t="shared" ca="1" si="44"/>
        <v>#NAME?</v>
      </c>
      <c r="CK69" s="37" t="e">
        <f t="shared" ca="1" si="44"/>
        <v>#NAME?</v>
      </c>
      <c r="CL69" s="37" t="e">
        <f t="shared" ca="1" si="44"/>
        <v>#NAME?</v>
      </c>
      <c r="CM69" s="37" t="e">
        <f t="shared" ca="1" si="44"/>
        <v>#NAME?</v>
      </c>
      <c r="CN69" s="37" t="e">
        <f t="shared" ca="1" si="44"/>
        <v>#NAME?</v>
      </c>
      <c r="CO69" s="37" t="e">
        <f t="shared" ca="1" si="44"/>
        <v>#NAME?</v>
      </c>
      <c r="CP69" s="37" t="e">
        <f t="shared" ca="1" si="44"/>
        <v>#NAME?</v>
      </c>
      <c r="CQ69" s="37" t="e">
        <f t="shared" ca="1" si="44"/>
        <v>#NAME?</v>
      </c>
      <c r="CR69" s="37" t="e">
        <f t="shared" ca="1" si="44"/>
        <v>#NAME?</v>
      </c>
      <c r="CS69" s="37" t="e">
        <f t="shared" ca="1" si="44"/>
        <v>#NAME?</v>
      </c>
      <c r="CT69" s="37" t="e">
        <f t="shared" ca="1" si="44"/>
        <v>#NAME?</v>
      </c>
      <c r="CU69" s="37" t="e">
        <f t="shared" ca="1" si="44"/>
        <v>#NAME?</v>
      </c>
      <c r="CV69" s="37" t="e">
        <f t="shared" ca="1" si="44"/>
        <v>#NAME?</v>
      </c>
      <c r="CW69" s="37" t="e">
        <f t="shared" ca="1" si="44"/>
        <v>#NAME?</v>
      </c>
      <c r="CX69" s="37" t="e">
        <f t="shared" ca="1" si="44"/>
        <v>#NAME?</v>
      </c>
      <c r="CY69" s="37" t="e">
        <f t="shared" ca="1" si="44"/>
        <v>#NAME?</v>
      </c>
    </row>
    <row r="70" spans="1:103" s="20" customFormat="1" x14ac:dyDescent="0.25">
      <c r="A70" s="21" t="s">
        <v>37</v>
      </c>
      <c r="B70" s="430">
        <v>1071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21</v>
      </c>
      <c r="M70" s="23">
        <v>0</v>
      </c>
      <c r="N70" s="23">
        <v>470</v>
      </c>
      <c r="O70" s="430">
        <v>1071</v>
      </c>
      <c r="P70" s="23">
        <v>907</v>
      </c>
      <c r="Q70" s="23">
        <v>1086</v>
      </c>
      <c r="R70" s="23">
        <v>280</v>
      </c>
      <c r="S70" s="23">
        <v>0</v>
      </c>
      <c r="T70" s="23">
        <v>0</v>
      </c>
      <c r="U70" s="23">
        <v>0</v>
      </c>
      <c r="V70" s="23">
        <v>116</v>
      </c>
      <c r="W70" s="23">
        <v>542</v>
      </c>
      <c r="X70" s="23">
        <v>791</v>
      </c>
      <c r="Y70" s="23">
        <v>750</v>
      </c>
      <c r="Z70" s="23">
        <v>614</v>
      </c>
      <c r="AA70" s="23">
        <v>403</v>
      </c>
      <c r="AB70" s="430">
        <v>1071</v>
      </c>
      <c r="AC70" s="23">
        <v>702</v>
      </c>
      <c r="AD70" s="23">
        <v>94</v>
      </c>
      <c r="AE70" s="23">
        <v>504</v>
      </c>
      <c r="AF70" s="23">
        <v>804</v>
      </c>
      <c r="AG70" s="23">
        <v>922</v>
      </c>
      <c r="AH70" s="23">
        <v>625</v>
      </c>
      <c r="AI70" s="23">
        <v>172</v>
      </c>
      <c r="AJ70" s="433">
        <v>1200</v>
      </c>
      <c r="AK70" s="23">
        <v>455</v>
      </c>
      <c r="AL70" s="433">
        <v>1200</v>
      </c>
      <c r="AM70" s="23">
        <v>627</v>
      </c>
      <c r="AN70" s="23">
        <v>806</v>
      </c>
      <c r="AO70" s="23">
        <v>694</v>
      </c>
      <c r="AP70" s="23">
        <v>602</v>
      </c>
      <c r="AQ70" s="23">
        <v>859</v>
      </c>
      <c r="AR70" s="23">
        <v>710</v>
      </c>
      <c r="AS70" s="433">
        <v>1200</v>
      </c>
      <c r="AT70" s="23">
        <v>702</v>
      </c>
      <c r="AU70" s="23">
        <v>623</v>
      </c>
      <c r="AV70" s="23">
        <v>423</v>
      </c>
      <c r="AW70" s="23">
        <v>656</v>
      </c>
      <c r="AX70" s="23">
        <v>623</v>
      </c>
      <c r="AY70" s="23">
        <v>533</v>
      </c>
      <c r="AZ70" s="23">
        <v>556</v>
      </c>
      <c r="BA70" s="23">
        <v>443</v>
      </c>
      <c r="BB70" s="23">
        <f t="shared" ref="BB70:BB75" si="45">BC70-BA70</f>
        <v>82</v>
      </c>
      <c r="BC70" s="23">
        <v>525</v>
      </c>
      <c r="BD70" s="23">
        <v>570</v>
      </c>
      <c r="BE70" s="421">
        <v>581</v>
      </c>
      <c r="BF70" s="23">
        <v>281</v>
      </c>
      <c r="BG70" s="23">
        <f t="shared" ref="BG70:BG76" si="46">BK70+BF70</f>
        <v>674</v>
      </c>
      <c r="BH70" s="24" t="s">
        <v>37</v>
      </c>
      <c r="BI70" s="421">
        <v>1100</v>
      </c>
      <c r="BJ70" s="421">
        <v>568</v>
      </c>
      <c r="BK70" s="23">
        <v>393</v>
      </c>
      <c r="BL70" s="421">
        <f>BI70</f>
        <v>1100</v>
      </c>
      <c r="BM70" s="23">
        <f t="shared" ref="BM70:BM76" si="47">BG70</f>
        <v>674</v>
      </c>
      <c r="BN70" s="23">
        <v>505</v>
      </c>
      <c r="BO70" s="23">
        <v>430</v>
      </c>
      <c r="BP70" s="23">
        <v>447</v>
      </c>
      <c r="BQ70" s="23">
        <v>403</v>
      </c>
      <c r="BR70" s="23">
        <v>367</v>
      </c>
      <c r="BS70" s="23">
        <v>418</v>
      </c>
      <c r="BT70" s="23">
        <v>357</v>
      </c>
      <c r="BU70" s="23">
        <v>391</v>
      </c>
      <c r="BV70" s="23">
        <v>452</v>
      </c>
      <c r="BW70" s="23">
        <v>418</v>
      </c>
      <c r="BX70" s="23">
        <v>410</v>
      </c>
      <c r="BY70" s="23">
        <v>430</v>
      </c>
      <c r="BZ70" s="23">
        <v>375</v>
      </c>
      <c r="CA70" s="23">
        <v>415</v>
      </c>
      <c r="CB70" s="23">
        <v>411</v>
      </c>
      <c r="CC70" s="23">
        <v>389</v>
      </c>
      <c r="CD70" s="23">
        <v>394</v>
      </c>
      <c r="CE70" s="23">
        <v>399</v>
      </c>
      <c r="CF70" s="23">
        <v>335</v>
      </c>
      <c r="CG70" s="23">
        <v>486</v>
      </c>
      <c r="CH70" s="23">
        <v>577</v>
      </c>
      <c r="CI70" s="23">
        <v>539</v>
      </c>
      <c r="CJ70" s="23">
        <v>697</v>
      </c>
      <c r="CK70" s="23">
        <v>594</v>
      </c>
      <c r="CL70" s="23">
        <v>430</v>
      </c>
      <c r="CM70" s="23">
        <v>0</v>
      </c>
      <c r="CN70" s="23">
        <v>0</v>
      </c>
      <c r="CO70" s="23">
        <v>0</v>
      </c>
      <c r="CP70" s="23">
        <v>0</v>
      </c>
      <c r="CQ70" s="23">
        <v>0</v>
      </c>
      <c r="CR70" s="23">
        <v>0</v>
      </c>
      <c r="CS70" s="23">
        <v>0</v>
      </c>
      <c r="CT70" s="23">
        <v>0</v>
      </c>
      <c r="CU70" s="23">
        <v>0</v>
      </c>
      <c r="CV70" s="23">
        <v>0</v>
      </c>
      <c r="CW70" s="23">
        <v>0</v>
      </c>
      <c r="CX70" s="23">
        <v>0</v>
      </c>
      <c r="CY70" s="23">
        <v>0</v>
      </c>
    </row>
    <row r="71" spans="1:103" s="20" customFormat="1" x14ac:dyDescent="0.25">
      <c r="A71" s="102" t="s">
        <v>63</v>
      </c>
      <c r="B71" s="431"/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136</v>
      </c>
      <c r="M71" s="23">
        <v>181</v>
      </c>
      <c r="N71" s="23">
        <v>302</v>
      </c>
      <c r="O71" s="431"/>
      <c r="P71" s="23">
        <v>316</v>
      </c>
      <c r="Q71" s="23">
        <v>150</v>
      </c>
      <c r="R71" s="23">
        <v>120</v>
      </c>
      <c r="S71" s="23">
        <v>0</v>
      </c>
      <c r="T71" s="23">
        <v>0</v>
      </c>
      <c r="U71" s="23">
        <v>0</v>
      </c>
      <c r="V71" s="23">
        <v>9</v>
      </c>
      <c r="W71" s="23">
        <v>79</v>
      </c>
      <c r="X71" s="23">
        <v>122</v>
      </c>
      <c r="Y71" s="23">
        <v>109</v>
      </c>
      <c r="Z71" s="23">
        <v>75</v>
      </c>
      <c r="AA71" s="23">
        <v>45</v>
      </c>
      <c r="AB71" s="431"/>
      <c r="AC71" s="23">
        <v>114</v>
      </c>
      <c r="AD71" s="23">
        <v>0</v>
      </c>
      <c r="AE71" s="23">
        <v>92</v>
      </c>
      <c r="AF71" s="23">
        <v>109</v>
      </c>
      <c r="AG71" s="23">
        <v>155</v>
      </c>
      <c r="AH71" s="23">
        <v>83</v>
      </c>
      <c r="AI71" s="23">
        <v>41</v>
      </c>
      <c r="AJ71" s="434"/>
      <c r="AK71" s="23">
        <v>124</v>
      </c>
      <c r="AL71" s="434"/>
      <c r="AM71" s="23">
        <v>165</v>
      </c>
      <c r="AN71" s="23">
        <v>151</v>
      </c>
      <c r="AO71" s="23">
        <v>222</v>
      </c>
      <c r="AP71" s="23">
        <v>170</v>
      </c>
      <c r="AQ71" s="23">
        <v>176</v>
      </c>
      <c r="AR71" s="23">
        <v>181</v>
      </c>
      <c r="AS71" s="434"/>
      <c r="AT71" s="23">
        <v>165</v>
      </c>
      <c r="AU71" s="23">
        <v>163</v>
      </c>
      <c r="AV71" s="23">
        <v>191</v>
      </c>
      <c r="AW71" s="23">
        <v>168</v>
      </c>
      <c r="AX71" s="23">
        <v>166</v>
      </c>
      <c r="AY71" s="23">
        <v>157</v>
      </c>
      <c r="AZ71" s="23">
        <v>163</v>
      </c>
      <c r="BA71" s="23">
        <v>139</v>
      </c>
      <c r="BB71" s="23">
        <f t="shared" si="45"/>
        <v>0</v>
      </c>
      <c r="BC71" s="23">
        <v>139</v>
      </c>
      <c r="BD71" s="23">
        <v>102</v>
      </c>
      <c r="BE71" s="422"/>
      <c r="BF71" s="23">
        <v>40</v>
      </c>
      <c r="BG71" s="23">
        <f t="shared" si="46"/>
        <v>133</v>
      </c>
      <c r="BH71" s="24" t="s">
        <v>64</v>
      </c>
      <c r="BI71" s="422"/>
      <c r="BJ71" s="422"/>
      <c r="BK71" s="23">
        <v>93</v>
      </c>
      <c r="BL71" s="422"/>
      <c r="BM71" s="23">
        <f t="shared" si="47"/>
        <v>133</v>
      </c>
      <c r="BN71" s="23">
        <v>167</v>
      </c>
      <c r="BO71" s="23">
        <v>214</v>
      </c>
      <c r="BP71" s="23">
        <v>171</v>
      </c>
      <c r="BQ71" s="23">
        <v>186</v>
      </c>
      <c r="BR71" s="23">
        <v>145</v>
      </c>
      <c r="BS71" s="23">
        <v>169</v>
      </c>
      <c r="BT71" s="23">
        <v>173</v>
      </c>
      <c r="BU71" s="23">
        <v>127</v>
      </c>
      <c r="BV71" s="23">
        <v>146</v>
      </c>
      <c r="BW71" s="23">
        <v>186</v>
      </c>
      <c r="BX71" s="23">
        <v>154</v>
      </c>
      <c r="BY71" s="23">
        <v>175</v>
      </c>
      <c r="BZ71" s="23">
        <v>155</v>
      </c>
      <c r="CA71" s="23">
        <v>149</v>
      </c>
      <c r="CB71" s="23">
        <v>157</v>
      </c>
      <c r="CC71" s="23">
        <v>136</v>
      </c>
      <c r="CD71" s="23">
        <v>148</v>
      </c>
      <c r="CE71" s="23">
        <v>166</v>
      </c>
      <c r="CF71" s="23">
        <v>126</v>
      </c>
      <c r="CG71" s="23">
        <v>152</v>
      </c>
      <c r="CH71" s="23">
        <v>221</v>
      </c>
      <c r="CI71" s="23">
        <v>167</v>
      </c>
      <c r="CJ71" s="23">
        <v>215</v>
      </c>
      <c r="CK71" s="23">
        <v>125</v>
      </c>
      <c r="CL71" s="23">
        <v>131</v>
      </c>
      <c r="CM71" s="23">
        <v>0</v>
      </c>
      <c r="CN71" s="23">
        <v>0</v>
      </c>
      <c r="CO71" s="23">
        <v>0</v>
      </c>
      <c r="CP71" s="23">
        <v>0</v>
      </c>
      <c r="CQ71" s="23">
        <v>0</v>
      </c>
      <c r="CR71" s="23">
        <v>0</v>
      </c>
      <c r="CS71" s="23">
        <v>0</v>
      </c>
      <c r="CT71" s="23">
        <v>0</v>
      </c>
      <c r="CU71" s="23">
        <v>0</v>
      </c>
      <c r="CV71" s="23">
        <v>0</v>
      </c>
      <c r="CW71" s="23">
        <v>0</v>
      </c>
      <c r="CX71" s="23">
        <v>0</v>
      </c>
      <c r="CY71" s="23">
        <v>0</v>
      </c>
    </row>
    <row r="72" spans="1:103" s="20" customFormat="1" x14ac:dyDescent="0.25">
      <c r="A72" s="21" t="s">
        <v>65</v>
      </c>
      <c r="B72" s="431"/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431"/>
      <c r="P72" s="23">
        <v>0</v>
      </c>
      <c r="Q72" s="23">
        <v>0</v>
      </c>
      <c r="R72" s="23">
        <v>0</v>
      </c>
      <c r="S72" s="23">
        <v>0</v>
      </c>
      <c r="T72" s="23">
        <v>0</v>
      </c>
      <c r="U72" s="23">
        <v>0</v>
      </c>
      <c r="V72" s="23">
        <v>0</v>
      </c>
      <c r="W72" s="23">
        <v>0</v>
      </c>
      <c r="X72" s="23">
        <v>200</v>
      </c>
      <c r="Y72" s="23">
        <v>160</v>
      </c>
      <c r="Z72" s="23">
        <v>238</v>
      </c>
      <c r="AA72" s="23">
        <v>113</v>
      </c>
      <c r="AB72" s="431"/>
      <c r="AC72" s="23">
        <v>101</v>
      </c>
      <c r="AD72" s="23">
        <v>0</v>
      </c>
      <c r="AE72" s="23">
        <v>118</v>
      </c>
      <c r="AF72" s="23">
        <v>253</v>
      </c>
      <c r="AG72" s="23">
        <v>253</v>
      </c>
      <c r="AH72" s="23">
        <v>256</v>
      </c>
      <c r="AI72" s="23">
        <v>47</v>
      </c>
      <c r="AJ72" s="434"/>
      <c r="AK72" s="23">
        <v>142</v>
      </c>
      <c r="AL72" s="434"/>
      <c r="AM72" s="23">
        <v>189</v>
      </c>
      <c r="AN72" s="23">
        <v>185</v>
      </c>
      <c r="AO72" s="23">
        <v>215</v>
      </c>
      <c r="AP72" s="23">
        <v>206</v>
      </c>
      <c r="AQ72" s="23">
        <v>214</v>
      </c>
      <c r="AR72" s="23">
        <v>307</v>
      </c>
      <c r="AS72" s="434"/>
      <c r="AT72" s="23">
        <v>197</v>
      </c>
      <c r="AU72" s="23">
        <v>191</v>
      </c>
      <c r="AV72" s="23">
        <v>170</v>
      </c>
      <c r="AW72" s="23">
        <v>182</v>
      </c>
      <c r="AX72" s="23">
        <v>175</v>
      </c>
      <c r="AY72" s="23">
        <v>232</v>
      </c>
      <c r="AZ72" s="23">
        <v>179</v>
      </c>
      <c r="BA72" s="23">
        <v>171</v>
      </c>
      <c r="BB72" s="23">
        <f t="shared" si="45"/>
        <v>0</v>
      </c>
      <c r="BC72" s="23">
        <v>171</v>
      </c>
      <c r="BD72" s="23">
        <v>289</v>
      </c>
      <c r="BE72" s="422"/>
      <c r="BF72" s="23">
        <v>105</v>
      </c>
      <c r="BG72" s="23">
        <f t="shared" si="46"/>
        <v>210</v>
      </c>
      <c r="BH72" s="24" t="s">
        <v>66</v>
      </c>
      <c r="BI72" s="422"/>
      <c r="BJ72" s="422"/>
      <c r="BK72" s="23">
        <v>105</v>
      </c>
      <c r="BL72" s="422"/>
      <c r="BM72" s="23">
        <f t="shared" si="47"/>
        <v>210</v>
      </c>
      <c r="BN72" s="23">
        <v>211</v>
      </c>
      <c r="BO72" s="23">
        <v>223</v>
      </c>
      <c r="BP72" s="23">
        <v>191</v>
      </c>
      <c r="BQ72" s="23">
        <v>180</v>
      </c>
      <c r="BR72" s="23">
        <v>177</v>
      </c>
      <c r="BS72" s="23">
        <v>170</v>
      </c>
      <c r="BT72" s="23">
        <v>170</v>
      </c>
      <c r="BU72" s="23">
        <v>157</v>
      </c>
      <c r="BV72" s="23">
        <v>236</v>
      </c>
      <c r="BW72" s="23">
        <v>182</v>
      </c>
      <c r="BX72" s="23">
        <v>191</v>
      </c>
      <c r="BY72" s="23">
        <v>214</v>
      </c>
      <c r="BZ72" s="23">
        <v>186</v>
      </c>
      <c r="CA72" s="23">
        <v>144</v>
      </c>
      <c r="CB72" s="23">
        <v>171</v>
      </c>
      <c r="CC72" s="23">
        <v>194</v>
      </c>
      <c r="CD72" s="23">
        <v>176</v>
      </c>
      <c r="CE72" s="23">
        <v>221</v>
      </c>
      <c r="CF72" s="23">
        <v>165</v>
      </c>
      <c r="CG72" s="23">
        <v>164</v>
      </c>
      <c r="CH72" s="23">
        <v>212</v>
      </c>
      <c r="CI72" s="23">
        <v>176</v>
      </c>
      <c r="CJ72" s="23">
        <v>179</v>
      </c>
      <c r="CK72" s="23">
        <v>217</v>
      </c>
      <c r="CL72" s="23">
        <v>177</v>
      </c>
      <c r="CM72" s="23">
        <v>0</v>
      </c>
      <c r="CN72" s="23">
        <v>0</v>
      </c>
      <c r="CO72" s="23">
        <v>0</v>
      </c>
      <c r="CP72" s="23">
        <v>0</v>
      </c>
      <c r="CQ72" s="23">
        <v>0</v>
      </c>
      <c r="CR72" s="23">
        <v>0</v>
      </c>
      <c r="CS72" s="23">
        <v>0</v>
      </c>
      <c r="CT72" s="23">
        <v>0</v>
      </c>
      <c r="CU72" s="23">
        <v>0</v>
      </c>
      <c r="CV72" s="23">
        <v>0</v>
      </c>
      <c r="CW72" s="23">
        <v>0</v>
      </c>
      <c r="CX72" s="23">
        <v>0</v>
      </c>
      <c r="CY72" s="23">
        <v>0</v>
      </c>
    </row>
    <row r="73" spans="1:103" s="20" customFormat="1" ht="15" hidden="1" customHeight="1" x14ac:dyDescent="0.25">
      <c r="A73" s="21" t="s">
        <v>67</v>
      </c>
      <c r="B73" s="431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431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431"/>
      <c r="AC73" s="23">
        <v>0</v>
      </c>
      <c r="AD73" s="23">
        <v>0</v>
      </c>
      <c r="AE73" s="23">
        <v>0</v>
      </c>
      <c r="AF73" s="23">
        <v>0</v>
      </c>
      <c r="AG73" s="23">
        <v>0</v>
      </c>
      <c r="AH73" s="23">
        <v>0</v>
      </c>
      <c r="AI73" s="23">
        <v>0</v>
      </c>
      <c r="AJ73" s="434"/>
      <c r="AK73" s="23"/>
      <c r="AL73" s="434"/>
      <c r="AM73" s="23"/>
      <c r="AN73" s="23"/>
      <c r="AO73" s="23"/>
      <c r="AP73" s="23"/>
      <c r="AQ73" s="23"/>
      <c r="AR73" s="23"/>
      <c r="AS73" s="434"/>
      <c r="AT73" s="23"/>
      <c r="AU73" s="23"/>
      <c r="AV73" s="23"/>
      <c r="AW73" s="23"/>
      <c r="AX73" s="23"/>
      <c r="AY73" s="23"/>
      <c r="AZ73" s="23"/>
      <c r="BA73" s="23"/>
      <c r="BB73" s="23">
        <f t="shared" si="45"/>
        <v>0</v>
      </c>
      <c r="BC73" s="23"/>
      <c r="BD73" s="23"/>
      <c r="BE73" s="422"/>
      <c r="BF73" s="23"/>
      <c r="BG73" s="23">
        <f t="shared" si="46"/>
        <v>0</v>
      </c>
      <c r="BH73" s="24"/>
      <c r="BI73" s="422"/>
      <c r="BJ73" s="422"/>
      <c r="BK73" s="23"/>
      <c r="BL73" s="422"/>
      <c r="BM73" s="23">
        <f t="shared" si="47"/>
        <v>0</v>
      </c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</row>
    <row r="74" spans="1:103" s="20" customFormat="1" x14ac:dyDescent="0.25">
      <c r="A74" s="21" t="s">
        <v>39</v>
      </c>
      <c r="B74" s="431"/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35</v>
      </c>
      <c r="O74" s="431"/>
      <c r="P74" s="23">
        <v>92</v>
      </c>
      <c r="Q74" s="23">
        <v>126</v>
      </c>
      <c r="R74" s="23">
        <v>5</v>
      </c>
      <c r="S74" s="23">
        <v>0</v>
      </c>
      <c r="T74" s="23">
        <v>0</v>
      </c>
      <c r="U74" s="23">
        <v>0</v>
      </c>
      <c r="V74" s="23">
        <v>4</v>
      </c>
      <c r="W74" s="23">
        <v>24</v>
      </c>
      <c r="X74" s="23">
        <v>48</v>
      </c>
      <c r="Y74" s="23">
        <v>0</v>
      </c>
      <c r="Z74" s="23">
        <v>0</v>
      </c>
      <c r="AA74" s="23">
        <v>0</v>
      </c>
      <c r="AB74" s="431"/>
      <c r="AC74" s="23">
        <v>55</v>
      </c>
      <c r="AD74" s="23">
        <v>0</v>
      </c>
      <c r="AE74" s="23">
        <v>61</v>
      </c>
      <c r="AF74" s="23">
        <v>87</v>
      </c>
      <c r="AG74" s="23">
        <v>115</v>
      </c>
      <c r="AH74" s="23">
        <v>101</v>
      </c>
      <c r="AI74" s="23">
        <v>43</v>
      </c>
      <c r="AJ74" s="434"/>
      <c r="AK74" s="23">
        <v>106</v>
      </c>
      <c r="AL74" s="434"/>
      <c r="AM74" s="23">
        <v>149</v>
      </c>
      <c r="AN74" s="23">
        <v>91</v>
      </c>
      <c r="AO74" s="23">
        <v>118</v>
      </c>
      <c r="AP74" s="23">
        <v>103</v>
      </c>
      <c r="AQ74" s="23">
        <v>173</v>
      </c>
      <c r="AR74" s="23">
        <v>138</v>
      </c>
      <c r="AS74" s="434"/>
      <c r="AT74" s="23">
        <v>115</v>
      </c>
      <c r="AU74" s="23">
        <v>116</v>
      </c>
      <c r="AV74" s="23">
        <v>114</v>
      </c>
      <c r="AW74" s="23">
        <v>126</v>
      </c>
      <c r="AX74" s="23">
        <v>88</v>
      </c>
      <c r="AY74" s="23">
        <v>128</v>
      </c>
      <c r="AZ74" s="23">
        <v>152</v>
      </c>
      <c r="BA74" s="23">
        <v>158</v>
      </c>
      <c r="BB74" s="23">
        <f t="shared" si="45"/>
        <v>0</v>
      </c>
      <c r="BC74" s="23">
        <v>158</v>
      </c>
      <c r="BD74" s="23">
        <v>124</v>
      </c>
      <c r="BE74" s="422"/>
      <c r="BF74" s="23">
        <v>40</v>
      </c>
      <c r="BG74" s="23">
        <f t="shared" si="46"/>
        <v>128</v>
      </c>
      <c r="BH74" s="24" t="s">
        <v>39</v>
      </c>
      <c r="BI74" s="422"/>
      <c r="BJ74" s="422"/>
      <c r="BK74" s="23">
        <v>88</v>
      </c>
      <c r="BL74" s="422"/>
      <c r="BM74" s="23">
        <f t="shared" si="47"/>
        <v>128</v>
      </c>
      <c r="BN74" s="23">
        <v>158</v>
      </c>
      <c r="BO74" s="23">
        <v>184</v>
      </c>
      <c r="BP74" s="23">
        <v>178</v>
      </c>
      <c r="BQ74" s="23">
        <v>158</v>
      </c>
      <c r="BR74" s="23">
        <v>133</v>
      </c>
      <c r="BS74" s="23">
        <v>118</v>
      </c>
      <c r="BT74" s="23">
        <v>175</v>
      </c>
      <c r="BU74" s="23">
        <v>134</v>
      </c>
      <c r="BV74" s="23">
        <v>176</v>
      </c>
      <c r="BW74" s="23">
        <v>178</v>
      </c>
      <c r="BX74" s="23">
        <v>154</v>
      </c>
      <c r="BY74" s="23">
        <v>142</v>
      </c>
      <c r="BZ74" s="23">
        <v>107</v>
      </c>
      <c r="CA74" s="23">
        <v>111</v>
      </c>
      <c r="CB74" s="23">
        <v>139</v>
      </c>
      <c r="CC74" s="23">
        <v>111</v>
      </c>
      <c r="CD74" s="23">
        <v>110</v>
      </c>
      <c r="CE74" s="23">
        <v>140</v>
      </c>
      <c r="CF74" s="23">
        <v>109</v>
      </c>
      <c r="CG74" s="23">
        <v>136</v>
      </c>
      <c r="CH74" s="23">
        <v>195</v>
      </c>
      <c r="CI74" s="23">
        <v>137</v>
      </c>
      <c r="CJ74" s="23">
        <v>173</v>
      </c>
      <c r="CK74" s="23">
        <v>146</v>
      </c>
      <c r="CL74" s="23">
        <v>107</v>
      </c>
      <c r="CM74" s="23">
        <v>0</v>
      </c>
      <c r="CN74" s="23">
        <v>0</v>
      </c>
      <c r="CO74" s="23">
        <v>0</v>
      </c>
      <c r="CP74" s="23">
        <v>0</v>
      </c>
      <c r="CQ74" s="23">
        <v>0</v>
      </c>
      <c r="CR74" s="23">
        <v>0</v>
      </c>
      <c r="CS74" s="23">
        <v>0</v>
      </c>
      <c r="CT74" s="23">
        <v>0</v>
      </c>
      <c r="CU74" s="23">
        <v>0</v>
      </c>
      <c r="CV74" s="23">
        <v>0</v>
      </c>
      <c r="CW74" s="23">
        <v>0</v>
      </c>
      <c r="CX74" s="23">
        <v>0</v>
      </c>
      <c r="CY74" s="23">
        <v>0</v>
      </c>
    </row>
    <row r="75" spans="1:103" s="20" customFormat="1" x14ac:dyDescent="0.25">
      <c r="A75" s="21" t="s">
        <v>68</v>
      </c>
      <c r="B75" s="432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432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432"/>
      <c r="AC75" s="23" t="s">
        <v>49</v>
      </c>
      <c r="AD75" s="23" t="s">
        <v>49</v>
      </c>
      <c r="AE75" s="23" t="s">
        <v>49</v>
      </c>
      <c r="AF75" s="23" t="s">
        <v>49</v>
      </c>
      <c r="AG75" s="23" t="s">
        <v>49</v>
      </c>
      <c r="AH75" s="23" t="s">
        <v>49</v>
      </c>
      <c r="AI75" s="23" t="s">
        <v>49</v>
      </c>
      <c r="AJ75" s="435"/>
      <c r="AK75" s="23">
        <v>44</v>
      </c>
      <c r="AL75" s="435"/>
      <c r="AM75" s="23">
        <v>44</v>
      </c>
      <c r="AN75" s="23">
        <v>19</v>
      </c>
      <c r="AO75" s="23">
        <v>19</v>
      </c>
      <c r="AP75" s="23">
        <v>59</v>
      </c>
      <c r="AQ75" s="23">
        <v>35</v>
      </c>
      <c r="AR75" s="23">
        <v>32</v>
      </c>
      <c r="AS75" s="434"/>
      <c r="AT75" s="23">
        <v>41</v>
      </c>
      <c r="AU75" s="23">
        <v>36</v>
      </c>
      <c r="AV75" s="23">
        <v>53</v>
      </c>
      <c r="AW75" s="23">
        <v>44</v>
      </c>
      <c r="AX75" s="23">
        <v>33</v>
      </c>
      <c r="AY75" s="23">
        <v>52</v>
      </c>
      <c r="AZ75" s="23">
        <v>34</v>
      </c>
      <c r="BA75" s="23">
        <v>30</v>
      </c>
      <c r="BB75" s="23">
        <f t="shared" si="45"/>
        <v>40</v>
      </c>
      <c r="BC75" s="23">
        <v>70</v>
      </c>
      <c r="BD75" s="23">
        <v>74</v>
      </c>
      <c r="BE75" s="422"/>
      <c r="BF75" s="23">
        <v>49</v>
      </c>
      <c r="BG75" s="23">
        <f t="shared" si="46"/>
        <v>94</v>
      </c>
      <c r="BH75" s="24" t="s">
        <v>69</v>
      </c>
      <c r="BI75" s="422"/>
      <c r="BJ75" s="422"/>
      <c r="BK75" s="23">
        <v>45</v>
      </c>
      <c r="BL75" s="422"/>
      <c r="BM75" s="23">
        <f t="shared" si="47"/>
        <v>94</v>
      </c>
      <c r="BN75" s="23">
        <v>44</v>
      </c>
      <c r="BO75" s="23">
        <v>66</v>
      </c>
      <c r="BP75" s="23">
        <v>71</v>
      </c>
      <c r="BQ75" s="23">
        <v>71</v>
      </c>
      <c r="BR75" s="23">
        <v>75</v>
      </c>
      <c r="BS75" s="23">
        <v>103</v>
      </c>
      <c r="BT75" s="23">
        <v>36</v>
      </c>
      <c r="BU75" s="23">
        <v>62</v>
      </c>
      <c r="BV75" s="23">
        <v>94</v>
      </c>
      <c r="BW75" s="23">
        <v>62</v>
      </c>
      <c r="BX75" s="23">
        <v>30</v>
      </c>
      <c r="BY75" s="23">
        <v>63</v>
      </c>
      <c r="BZ75" s="23">
        <v>72</v>
      </c>
      <c r="CA75" s="23">
        <v>41</v>
      </c>
      <c r="CB75" s="23">
        <v>72</v>
      </c>
      <c r="CC75" s="23">
        <v>79</v>
      </c>
      <c r="CD75" s="23">
        <v>91</v>
      </c>
      <c r="CE75" s="23">
        <v>87</v>
      </c>
      <c r="CF75" s="23">
        <v>90</v>
      </c>
      <c r="CG75" s="23">
        <v>73</v>
      </c>
      <c r="CH75" s="23">
        <v>92</v>
      </c>
      <c r="CI75" s="23">
        <v>87</v>
      </c>
      <c r="CJ75" s="23">
        <v>93</v>
      </c>
      <c r="CK75" s="23">
        <v>94</v>
      </c>
      <c r="CL75" s="23">
        <v>90</v>
      </c>
      <c r="CM75" s="23">
        <v>0</v>
      </c>
      <c r="CN75" s="23">
        <v>0</v>
      </c>
      <c r="CO75" s="23">
        <v>0</v>
      </c>
      <c r="CP75" s="23">
        <v>0</v>
      </c>
      <c r="CQ75" s="23">
        <v>0</v>
      </c>
      <c r="CR75" s="23">
        <v>0</v>
      </c>
      <c r="CS75" s="23">
        <v>0</v>
      </c>
      <c r="CT75" s="23">
        <v>0</v>
      </c>
      <c r="CU75" s="23">
        <v>0</v>
      </c>
      <c r="CV75" s="23">
        <v>0</v>
      </c>
      <c r="CW75" s="23">
        <v>0</v>
      </c>
      <c r="CX75" s="23">
        <v>0</v>
      </c>
      <c r="CY75" s="23">
        <v>0</v>
      </c>
    </row>
    <row r="76" spans="1:103" s="20" customFormat="1" x14ac:dyDescent="0.25">
      <c r="A76" s="21"/>
      <c r="B76" s="17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17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17"/>
      <c r="AC76" s="23"/>
      <c r="AD76" s="23"/>
      <c r="AE76" s="23"/>
      <c r="AF76" s="23"/>
      <c r="AG76" s="23"/>
      <c r="AH76" s="23"/>
      <c r="AI76" s="23"/>
      <c r="AJ76" s="18"/>
      <c r="AK76" s="23"/>
      <c r="AL76" s="18"/>
      <c r="AM76" s="23"/>
      <c r="AN76" s="23"/>
      <c r="AO76" s="23"/>
      <c r="AP76" s="23"/>
      <c r="AQ76" s="23"/>
      <c r="AR76" s="23"/>
      <c r="AS76" s="435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423"/>
      <c r="BF76" s="23"/>
      <c r="BG76" s="23">
        <f t="shared" si="46"/>
        <v>0</v>
      </c>
      <c r="BH76" s="24" t="s">
        <v>70</v>
      </c>
      <c r="BI76" s="423"/>
      <c r="BJ76" s="423"/>
      <c r="BK76" s="23">
        <v>0</v>
      </c>
      <c r="BL76" s="423"/>
      <c r="BM76" s="23">
        <f t="shared" si="47"/>
        <v>0</v>
      </c>
      <c r="BN76" s="23">
        <v>3</v>
      </c>
      <c r="BO76" s="23">
        <v>121</v>
      </c>
      <c r="BP76" s="23">
        <v>186</v>
      </c>
      <c r="BQ76" s="23">
        <v>183</v>
      </c>
      <c r="BR76" s="23">
        <v>207</v>
      </c>
      <c r="BS76" s="23">
        <v>218</v>
      </c>
      <c r="BT76" s="23">
        <v>260</v>
      </c>
      <c r="BU76" s="23">
        <v>244</v>
      </c>
      <c r="BV76" s="23">
        <v>303</v>
      </c>
      <c r="BW76" s="23">
        <v>251</v>
      </c>
      <c r="BX76" s="23">
        <v>238</v>
      </c>
      <c r="BY76" s="23">
        <v>357</v>
      </c>
      <c r="BZ76" s="23">
        <v>363</v>
      </c>
      <c r="CA76" s="23">
        <v>334</v>
      </c>
      <c r="CB76" s="23">
        <v>436</v>
      </c>
      <c r="CC76" s="23">
        <v>440</v>
      </c>
      <c r="CD76" s="23">
        <v>436</v>
      </c>
      <c r="CE76" s="23">
        <v>522</v>
      </c>
      <c r="CF76" s="23">
        <v>450</v>
      </c>
      <c r="CG76" s="23">
        <v>474</v>
      </c>
      <c r="CH76" s="23">
        <v>498</v>
      </c>
      <c r="CI76" s="23">
        <v>452</v>
      </c>
      <c r="CJ76" s="23">
        <v>489</v>
      </c>
      <c r="CK76" s="23">
        <v>505</v>
      </c>
      <c r="CL76" s="23">
        <v>465</v>
      </c>
      <c r="CM76" s="23">
        <v>0</v>
      </c>
      <c r="CN76" s="23">
        <v>0</v>
      </c>
      <c r="CO76" s="23">
        <v>0</v>
      </c>
      <c r="CP76" s="23">
        <v>0</v>
      </c>
      <c r="CQ76" s="23">
        <v>0</v>
      </c>
      <c r="CR76" s="23">
        <v>0</v>
      </c>
      <c r="CS76" s="23">
        <v>0</v>
      </c>
      <c r="CT76" s="23">
        <v>0</v>
      </c>
      <c r="CU76" s="23">
        <v>0</v>
      </c>
      <c r="CV76" s="23">
        <v>0</v>
      </c>
      <c r="CW76" s="23">
        <v>0</v>
      </c>
      <c r="CX76" s="23">
        <v>0</v>
      </c>
      <c r="CY76" s="23">
        <v>0</v>
      </c>
    </row>
    <row r="77" spans="1:103" s="48" customFormat="1" x14ac:dyDescent="0.25">
      <c r="A77" s="59" t="s">
        <v>33</v>
      </c>
      <c r="B77" s="103">
        <v>1071</v>
      </c>
      <c r="C77" s="103">
        <v>0</v>
      </c>
      <c r="D77" s="103">
        <v>0</v>
      </c>
      <c r="E77" s="103">
        <v>0</v>
      </c>
      <c r="F77" s="103">
        <v>0</v>
      </c>
      <c r="G77" s="103">
        <v>0</v>
      </c>
      <c r="H77" s="103">
        <v>0</v>
      </c>
      <c r="I77" s="103">
        <v>0</v>
      </c>
      <c r="J77" s="103">
        <v>0</v>
      </c>
      <c r="K77" s="103">
        <v>0</v>
      </c>
      <c r="L77" s="103">
        <v>157</v>
      </c>
      <c r="M77" s="103">
        <v>181</v>
      </c>
      <c r="N77" s="103">
        <v>807</v>
      </c>
      <c r="O77" s="103">
        <v>1071</v>
      </c>
      <c r="P77" s="103">
        <v>1315</v>
      </c>
      <c r="Q77" s="103">
        <v>1362</v>
      </c>
      <c r="R77" s="103">
        <v>405</v>
      </c>
      <c r="S77" s="103">
        <v>0</v>
      </c>
      <c r="T77" s="103">
        <v>0</v>
      </c>
      <c r="U77" s="103">
        <v>0</v>
      </c>
      <c r="V77" s="103">
        <v>129</v>
      </c>
      <c r="W77" s="103">
        <v>645</v>
      </c>
      <c r="X77" s="103">
        <v>1161</v>
      </c>
      <c r="Y77" s="103">
        <v>1019</v>
      </c>
      <c r="Z77" s="103">
        <v>927</v>
      </c>
      <c r="AA77" s="103">
        <v>561</v>
      </c>
      <c r="AB77" s="103">
        <v>1071</v>
      </c>
      <c r="AC77" s="103">
        <v>972</v>
      </c>
      <c r="AD77" s="103">
        <v>94</v>
      </c>
      <c r="AE77" s="103">
        <v>775</v>
      </c>
      <c r="AF77" s="103">
        <v>1253</v>
      </c>
      <c r="AG77" s="103">
        <v>1445</v>
      </c>
      <c r="AH77" s="103">
        <v>1065</v>
      </c>
      <c r="AI77" s="103">
        <v>303</v>
      </c>
      <c r="AJ77" s="103">
        <v>1200</v>
      </c>
      <c r="AK77" s="103">
        <v>871</v>
      </c>
      <c r="AL77" s="103">
        <v>1200</v>
      </c>
      <c r="AM77" s="103">
        <v>1174</v>
      </c>
      <c r="AN77" s="103">
        <v>1252</v>
      </c>
      <c r="AO77" s="103">
        <v>1268</v>
      </c>
      <c r="AP77" s="103">
        <v>1140</v>
      </c>
      <c r="AQ77" s="103">
        <v>1457</v>
      </c>
      <c r="AR77" s="103">
        <v>1368</v>
      </c>
      <c r="AS77" s="103">
        <v>1200</v>
      </c>
      <c r="AT77" s="103">
        <f t="shared" ref="AT77:BD77" si="48">SUM(AT70:AT75)</f>
        <v>1220</v>
      </c>
      <c r="AU77" s="103">
        <f t="shared" si="48"/>
        <v>1129</v>
      </c>
      <c r="AV77" s="103">
        <f t="shared" si="48"/>
        <v>951</v>
      </c>
      <c r="AW77" s="103">
        <f t="shared" si="48"/>
        <v>1176</v>
      </c>
      <c r="AX77" s="103">
        <f t="shared" si="48"/>
        <v>1085</v>
      </c>
      <c r="AY77" s="103">
        <f t="shared" si="48"/>
        <v>1102</v>
      </c>
      <c r="AZ77" s="103">
        <f t="shared" si="48"/>
        <v>1084</v>
      </c>
      <c r="BA77" s="103">
        <f t="shared" si="48"/>
        <v>941</v>
      </c>
      <c r="BB77" s="103">
        <f t="shared" si="48"/>
        <v>122</v>
      </c>
      <c r="BC77" s="103">
        <f t="shared" si="48"/>
        <v>1063</v>
      </c>
      <c r="BD77" s="103">
        <f t="shared" si="48"/>
        <v>1159</v>
      </c>
      <c r="BE77" s="103">
        <v>581</v>
      </c>
      <c r="BF77" s="103">
        <f>SUM(BF70:BF75)</f>
        <v>515</v>
      </c>
      <c r="BG77" s="103">
        <f>SUM(BG70:BG75)</f>
        <v>1239</v>
      </c>
      <c r="BH77" s="104" t="s">
        <v>33</v>
      </c>
      <c r="BI77" s="105">
        <f>SUM(BI70)</f>
        <v>1100</v>
      </c>
      <c r="BJ77" s="105">
        <f>SUM(BJ70)</f>
        <v>568</v>
      </c>
      <c r="BK77" s="105">
        <f>SUM(BK70:BK76)</f>
        <v>724</v>
      </c>
      <c r="BL77" s="105">
        <f>BI77</f>
        <v>1100</v>
      </c>
      <c r="BM77" s="105">
        <f t="shared" ref="BM77:CY77" si="49">SUM(BM70:BM76)</f>
        <v>1239</v>
      </c>
      <c r="BN77" s="105">
        <f t="shared" si="49"/>
        <v>1088</v>
      </c>
      <c r="BO77" s="105">
        <f t="shared" si="49"/>
        <v>1238</v>
      </c>
      <c r="BP77" s="105">
        <f t="shared" si="49"/>
        <v>1244</v>
      </c>
      <c r="BQ77" s="105">
        <f t="shared" si="49"/>
        <v>1181</v>
      </c>
      <c r="BR77" s="105">
        <f t="shared" si="49"/>
        <v>1104</v>
      </c>
      <c r="BS77" s="105">
        <f t="shared" si="49"/>
        <v>1196</v>
      </c>
      <c r="BT77" s="105">
        <f t="shared" si="49"/>
        <v>1171</v>
      </c>
      <c r="BU77" s="105">
        <f t="shared" si="49"/>
        <v>1115</v>
      </c>
      <c r="BV77" s="105">
        <f t="shared" si="49"/>
        <v>1407</v>
      </c>
      <c r="BW77" s="105">
        <f t="shared" si="49"/>
        <v>1277</v>
      </c>
      <c r="BX77" s="105">
        <f t="shared" si="49"/>
        <v>1177</v>
      </c>
      <c r="BY77" s="105">
        <f t="shared" si="49"/>
        <v>1381</v>
      </c>
      <c r="BZ77" s="105">
        <f t="shared" si="49"/>
        <v>1258</v>
      </c>
      <c r="CA77" s="105">
        <f t="shared" si="49"/>
        <v>1194</v>
      </c>
      <c r="CB77" s="105">
        <f t="shared" si="49"/>
        <v>1386</v>
      </c>
      <c r="CC77" s="105">
        <f t="shared" si="49"/>
        <v>1349</v>
      </c>
      <c r="CD77" s="105">
        <f t="shared" si="49"/>
        <v>1355</v>
      </c>
      <c r="CE77" s="105">
        <f t="shared" si="49"/>
        <v>1535</v>
      </c>
      <c r="CF77" s="105">
        <f t="shared" si="49"/>
        <v>1275</v>
      </c>
      <c r="CG77" s="105">
        <f t="shared" si="49"/>
        <v>1485</v>
      </c>
      <c r="CH77" s="105">
        <f t="shared" si="49"/>
        <v>1795</v>
      </c>
      <c r="CI77" s="105">
        <f t="shared" si="49"/>
        <v>1558</v>
      </c>
      <c r="CJ77" s="105">
        <f t="shared" si="49"/>
        <v>1846</v>
      </c>
      <c r="CK77" s="105">
        <f t="shared" si="49"/>
        <v>1681</v>
      </c>
      <c r="CL77" s="105">
        <f t="shared" si="49"/>
        <v>1400</v>
      </c>
      <c r="CM77" s="105">
        <f t="shared" si="49"/>
        <v>0</v>
      </c>
      <c r="CN77" s="105">
        <f t="shared" si="49"/>
        <v>0</v>
      </c>
      <c r="CO77" s="105">
        <f t="shared" si="49"/>
        <v>0</v>
      </c>
      <c r="CP77" s="105">
        <f t="shared" si="49"/>
        <v>0</v>
      </c>
      <c r="CQ77" s="105">
        <f t="shared" si="49"/>
        <v>0</v>
      </c>
      <c r="CR77" s="105">
        <f t="shared" si="49"/>
        <v>0</v>
      </c>
      <c r="CS77" s="105">
        <f t="shared" si="49"/>
        <v>0</v>
      </c>
      <c r="CT77" s="105">
        <f t="shared" si="49"/>
        <v>0</v>
      </c>
      <c r="CU77" s="105">
        <f t="shared" si="49"/>
        <v>0</v>
      </c>
      <c r="CV77" s="105">
        <f t="shared" si="49"/>
        <v>0</v>
      </c>
      <c r="CW77" s="105">
        <f t="shared" si="49"/>
        <v>0</v>
      </c>
      <c r="CX77" s="105">
        <f t="shared" si="49"/>
        <v>0</v>
      </c>
      <c r="CY77" s="105">
        <f t="shared" si="49"/>
        <v>0</v>
      </c>
    </row>
    <row r="78" spans="1:103" x14ac:dyDescent="0.25">
      <c r="A78" s="106"/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8"/>
      <c r="AK78" s="107"/>
      <c r="AL78" s="108"/>
      <c r="AM78" s="107"/>
      <c r="AN78" s="107"/>
      <c r="AO78" s="107"/>
      <c r="AP78" s="107"/>
      <c r="AQ78" s="107"/>
      <c r="AR78" s="107"/>
      <c r="AS78" s="108"/>
      <c r="AT78" s="107"/>
      <c r="AU78" s="107"/>
      <c r="AV78" s="107"/>
      <c r="AW78" s="107"/>
      <c r="AX78" s="107"/>
      <c r="AY78" s="107"/>
      <c r="AZ78" s="107"/>
      <c r="BA78" s="108"/>
      <c r="BB78" s="108"/>
      <c r="BC78" s="107"/>
      <c r="BD78" s="107"/>
      <c r="BE78" s="107"/>
      <c r="BF78" s="107"/>
      <c r="BG78" s="107"/>
      <c r="BH78" s="106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</row>
    <row r="79" spans="1:103" s="51" customFormat="1" ht="25.5" x14ac:dyDescent="0.25">
      <c r="A79" s="31" t="s">
        <v>71</v>
      </c>
      <c r="B79" s="32" t="s">
        <v>7</v>
      </c>
      <c r="C79" s="33">
        <v>43831</v>
      </c>
      <c r="D79" s="33">
        <v>43862</v>
      </c>
      <c r="E79" s="33">
        <v>43891</v>
      </c>
      <c r="F79" s="33">
        <v>43922</v>
      </c>
      <c r="G79" s="33">
        <v>43952</v>
      </c>
      <c r="H79" s="33">
        <v>43983</v>
      </c>
      <c r="I79" s="33">
        <v>44013</v>
      </c>
      <c r="J79" s="33">
        <v>44044</v>
      </c>
      <c r="K79" s="33">
        <v>44075</v>
      </c>
      <c r="L79" s="33">
        <v>44105</v>
      </c>
      <c r="M79" s="33">
        <v>44136</v>
      </c>
      <c r="N79" s="33">
        <v>44166</v>
      </c>
      <c r="O79" s="32" t="s">
        <v>7</v>
      </c>
      <c r="P79" s="33">
        <v>44197</v>
      </c>
      <c r="Q79" s="33">
        <v>44228</v>
      </c>
      <c r="R79" s="33">
        <v>44256</v>
      </c>
      <c r="S79" s="33">
        <v>44287</v>
      </c>
      <c r="T79" s="33">
        <v>44317</v>
      </c>
      <c r="U79" s="33">
        <v>44348</v>
      </c>
      <c r="V79" s="33">
        <v>44378</v>
      </c>
      <c r="W79" s="33">
        <v>44409</v>
      </c>
      <c r="X79" s="33">
        <v>44440</v>
      </c>
      <c r="Y79" s="33">
        <v>44470</v>
      </c>
      <c r="Z79" s="33">
        <v>44501</v>
      </c>
      <c r="AA79" s="33">
        <v>44531</v>
      </c>
      <c r="AB79" s="32" t="s">
        <v>7</v>
      </c>
      <c r="AC79" s="33">
        <v>44562</v>
      </c>
      <c r="AD79" s="33">
        <v>44593</v>
      </c>
      <c r="AE79" s="33">
        <v>44621</v>
      </c>
      <c r="AF79" s="33">
        <v>44652</v>
      </c>
      <c r="AG79" s="33">
        <v>44682</v>
      </c>
      <c r="AH79" s="33">
        <v>44713</v>
      </c>
      <c r="AI79" s="33" t="s">
        <v>8</v>
      </c>
      <c r="AJ79" s="34" t="s">
        <v>7</v>
      </c>
      <c r="AK79" s="33" t="s">
        <v>10</v>
      </c>
      <c r="AL79" s="34" t="s">
        <v>7</v>
      </c>
      <c r="AM79" s="33">
        <v>44743</v>
      </c>
      <c r="AN79" s="33">
        <v>44774</v>
      </c>
      <c r="AO79" s="33">
        <v>44805</v>
      </c>
      <c r="AP79" s="33">
        <v>44835</v>
      </c>
      <c r="AQ79" s="33">
        <v>44866</v>
      </c>
      <c r="AR79" s="33">
        <v>44896</v>
      </c>
      <c r="AS79" s="34" t="s">
        <v>7</v>
      </c>
      <c r="AT79" s="33" t="e">
        <f t="shared" ref="AT79:BD79" ca="1" si="50">AT$5</f>
        <v>#NAME?</v>
      </c>
      <c r="AU79" s="33" t="e">
        <f t="shared" ca="1" si="50"/>
        <v>#NAME?</v>
      </c>
      <c r="AV79" s="33" t="e">
        <f t="shared" ca="1" si="50"/>
        <v>#NAME?</v>
      </c>
      <c r="AW79" s="33" t="e">
        <f t="shared" ca="1" si="50"/>
        <v>#NAME?</v>
      </c>
      <c r="AX79" s="33" t="e">
        <f t="shared" ca="1" si="50"/>
        <v>#NAME?</v>
      </c>
      <c r="AY79" s="33" t="e">
        <f t="shared" ca="1" si="50"/>
        <v>#NAME?</v>
      </c>
      <c r="AZ79" s="33" t="e">
        <f t="shared" ca="1" si="50"/>
        <v>#NAME?</v>
      </c>
      <c r="BA79" s="34" t="str">
        <f t="shared" si="50"/>
        <v>1 - 24 de Ago-23</v>
      </c>
      <c r="BB79" s="34" t="str">
        <f t="shared" si="50"/>
        <v>24 - 31 de Ago-23</v>
      </c>
      <c r="BC79" s="33" t="e">
        <f t="shared" ca="1" si="50"/>
        <v>#NAME?</v>
      </c>
      <c r="BD79" s="33" t="e">
        <f t="shared" ca="1" si="50"/>
        <v>#NAME?</v>
      </c>
      <c r="BE79" s="35" t="s">
        <v>14</v>
      </c>
      <c r="BF79" s="33" t="str">
        <f>BF$5</f>
        <v>01 - 15-Out-2023</v>
      </c>
      <c r="BG79" s="33" t="e">
        <f ca="1">BG$5</f>
        <v>#NAME?</v>
      </c>
      <c r="BH79" s="54" t="s">
        <v>72</v>
      </c>
      <c r="BI79" s="9" t="s">
        <v>7</v>
      </c>
      <c r="BJ79" s="9" t="str">
        <f>BJ5</f>
        <v>Meta 16 - 31-Out-2023</v>
      </c>
      <c r="BK79" s="9" t="str">
        <f>BK$5</f>
        <v>16 - 31-Out-2023</v>
      </c>
      <c r="BL79" s="9" t="str">
        <f>BL5</f>
        <v>Meta Mensal</v>
      </c>
      <c r="BM79" s="9">
        <f t="shared" ref="BM79:CY79" si="51">BM$5</f>
        <v>45200</v>
      </c>
      <c r="BN79" s="37" t="e">
        <f t="shared" ca="1" si="51"/>
        <v>#NAME?</v>
      </c>
      <c r="BO79" s="37" t="e">
        <f t="shared" ca="1" si="51"/>
        <v>#NAME?</v>
      </c>
      <c r="BP79" s="37" t="e">
        <f t="shared" ca="1" si="51"/>
        <v>#NAME?</v>
      </c>
      <c r="BQ79" s="37" t="e">
        <f t="shared" ca="1" si="51"/>
        <v>#NAME?</v>
      </c>
      <c r="BR79" s="37" t="e">
        <f t="shared" ca="1" si="51"/>
        <v>#NAME?</v>
      </c>
      <c r="BS79" s="37" t="e">
        <f t="shared" ca="1" si="51"/>
        <v>#NAME?</v>
      </c>
      <c r="BT79" s="37" t="e">
        <f t="shared" ca="1" si="51"/>
        <v>#NAME?</v>
      </c>
      <c r="BU79" s="37" t="e">
        <f t="shared" ca="1" si="51"/>
        <v>#NAME?</v>
      </c>
      <c r="BV79" s="37" t="e">
        <f t="shared" ca="1" si="51"/>
        <v>#NAME?</v>
      </c>
      <c r="BW79" s="37" t="e">
        <f t="shared" ca="1" si="51"/>
        <v>#NAME?</v>
      </c>
      <c r="BX79" s="37" t="e">
        <f t="shared" ca="1" si="51"/>
        <v>#NAME?</v>
      </c>
      <c r="BY79" s="37" t="e">
        <f t="shared" ca="1" si="51"/>
        <v>#NAME?</v>
      </c>
      <c r="BZ79" s="37" t="e">
        <f t="shared" ca="1" si="51"/>
        <v>#NAME?</v>
      </c>
      <c r="CA79" s="37" t="e">
        <f t="shared" ca="1" si="51"/>
        <v>#NAME?</v>
      </c>
      <c r="CB79" s="37" t="e">
        <f t="shared" ca="1" si="51"/>
        <v>#NAME?</v>
      </c>
      <c r="CC79" s="37" t="e">
        <f t="shared" ca="1" si="51"/>
        <v>#NAME?</v>
      </c>
      <c r="CD79" s="37" t="e">
        <f t="shared" ca="1" si="51"/>
        <v>#NAME?</v>
      </c>
      <c r="CE79" s="37" t="e">
        <f t="shared" ca="1" si="51"/>
        <v>#NAME?</v>
      </c>
      <c r="CF79" s="37" t="e">
        <f t="shared" ca="1" si="51"/>
        <v>#NAME?</v>
      </c>
      <c r="CG79" s="37" t="e">
        <f t="shared" ca="1" si="51"/>
        <v>#NAME?</v>
      </c>
      <c r="CH79" s="37" t="e">
        <f t="shared" ca="1" si="51"/>
        <v>#NAME?</v>
      </c>
      <c r="CI79" s="37" t="e">
        <f t="shared" ca="1" si="51"/>
        <v>#NAME?</v>
      </c>
      <c r="CJ79" s="37" t="e">
        <f t="shared" ca="1" si="51"/>
        <v>#NAME?</v>
      </c>
      <c r="CK79" s="37" t="e">
        <f t="shared" ca="1" si="51"/>
        <v>#NAME?</v>
      </c>
      <c r="CL79" s="37" t="e">
        <f t="shared" ca="1" si="51"/>
        <v>#NAME?</v>
      </c>
      <c r="CM79" s="37" t="e">
        <f t="shared" ca="1" si="51"/>
        <v>#NAME?</v>
      </c>
      <c r="CN79" s="37" t="e">
        <f t="shared" ca="1" si="51"/>
        <v>#NAME?</v>
      </c>
      <c r="CO79" s="37" t="e">
        <f t="shared" ca="1" si="51"/>
        <v>#NAME?</v>
      </c>
      <c r="CP79" s="37" t="e">
        <f t="shared" ca="1" si="51"/>
        <v>#NAME?</v>
      </c>
      <c r="CQ79" s="37" t="e">
        <f t="shared" ca="1" si="51"/>
        <v>#NAME?</v>
      </c>
      <c r="CR79" s="37" t="e">
        <f t="shared" ca="1" si="51"/>
        <v>#NAME?</v>
      </c>
      <c r="CS79" s="37" t="e">
        <f t="shared" ca="1" si="51"/>
        <v>#NAME?</v>
      </c>
      <c r="CT79" s="37" t="e">
        <f t="shared" ca="1" si="51"/>
        <v>#NAME?</v>
      </c>
      <c r="CU79" s="37" t="e">
        <f t="shared" ca="1" si="51"/>
        <v>#NAME?</v>
      </c>
      <c r="CV79" s="37" t="e">
        <f t="shared" ca="1" si="51"/>
        <v>#NAME?</v>
      </c>
      <c r="CW79" s="37" t="e">
        <f t="shared" ca="1" si="51"/>
        <v>#NAME?</v>
      </c>
      <c r="CX79" s="37" t="e">
        <f t="shared" ca="1" si="51"/>
        <v>#NAME?</v>
      </c>
      <c r="CY79" s="37" t="e">
        <f t="shared" ca="1" si="51"/>
        <v>#NAME?</v>
      </c>
    </row>
    <row r="80" spans="1:103" s="20" customFormat="1" x14ac:dyDescent="0.25">
      <c r="A80" s="19" t="s">
        <v>73</v>
      </c>
      <c r="B80" s="430">
        <v>500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200</v>
      </c>
      <c r="M80" s="22">
        <v>206</v>
      </c>
      <c r="N80" s="22">
        <v>860</v>
      </c>
      <c r="O80" s="430">
        <v>500</v>
      </c>
      <c r="P80" s="22">
        <v>933</v>
      </c>
      <c r="Q80" s="22">
        <v>724</v>
      </c>
      <c r="R80" s="22">
        <v>319</v>
      </c>
      <c r="S80" s="22">
        <v>0</v>
      </c>
      <c r="T80" s="22">
        <v>0</v>
      </c>
      <c r="U80" s="22">
        <v>0</v>
      </c>
      <c r="V80" s="22">
        <v>129</v>
      </c>
      <c r="W80" s="22">
        <v>709</v>
      </c>
      <c r="X80" s="22">
        <v>683</v>
      </c>
      <c r="Y80" s="22">
        <v>798</v>
      </c>
      <c r="Z80" s="22">
        <v>700</v>
      </c>
      <c r="AA80" s="22">
        <v>572</v>
      </c>
      <c r="AB80" s="430">
        <v>500</v>
      </c>
      <c r="AC80" s="22">
        <v>685</v>
      </c>
      <c r="AD80" s="22">
        <v>51</v>
      </c>
      <c r="AE80" s="22">
        <v>618</v>
      </c>
      <c r="AF80" s="22">
        <v>877</v>
      </c>
      <c r="AG80" s="22">
        <v>1021</v>
      </c>
      <c r="AH80" s="22">
        <v>716</v>
      </c>
      <c r="AI80" s="22">
        <v>245</v>
      </c>
      <c r="AJ80" s="433">
        <v>800</v>
      </c>
      <c r="AK80" s="22">
        <v>706</v>
      </c>
      <c r="AL80" s="433">
        <v>800</v>
      </c>
      <c r="AM80" s="22">
        <v>951</v>
      </c>
      <c r="AN80" s="22">
        <v>925</v>
      </c>
      <c r="AO80" s="22">
        <v>941</v>
      </c>
      <c r="AP80" s="22">
        <v>991</v>
      </c>
      <c r="AQ80" s="22">
        <v>1201</v>
      </c>
      <c r="AR80" s="22">
        <v>1145</v>
      </c>
      <c r="AS80" s="433">
        <v>800</v>
      </c>
      <c r="AT80" s="22">
        <v>991</v>
      </c>
      <c r="AU80" s="22">
        <v>947</v>
      </c>
      <c r="AV80" s="22">
        <v>609</v>
      </c>
      <c r="AW80" s="22">
        <v>961</v>
      </c>
      <c r="AX80" s="22">
        <v>897</v>
      </c>
      <c r="AY80" s="22">
        <v>939</v>
      </c>
      <c r="AZ80" s="22">
        <v>970</v>
      </c>
      <c r="BA80" s="22">
        <v>929</v>
      </c>
      <c r="BB80" s="22">
        <f>BC80-BA80</f>
        <v>174</v>
      </c>
      <c r="BC80" s="22">
        <v>1103</v>
      </c>
      <c r="BD80" s="22">
        <v>1127</v>
      </c>
      <c r="BE80" s="436">
        <v>387</v>
      </c>
      <c r="BF80" s="22">
        <v>451</v>
      </c>
      <c r="BG80" s="22">
        <f>BK80+BF80</f>
        <v>1107</v>
      </c>
      <c r="BH80" s="110" t="s">
        <v>73</v>
      </c>
      <c r="BI80" s="436">
        <v>800</v>
      </c>
      <c r="BJ80" s="436">
        <v>413</v>
      </c>
      <c r="BK80" s="22">
        <v>656</v>
      </c>
      <c r="BL80" s="436">
        <f>BI80</f>
        <v>800</v>
      </c>
      <c r="BM80" s="22">
        <f>BG80</f>
        <v>1107</v>
      </c>
      <c r="BN80" s="22">
        <v>853</v>
      </c>
      <c r="BO80" s="22">
        <v>855</v>
      </c>
      <c r="BP80" s="22">
        <v>882</v>
      </c>
      <c r="BQ80" s="22">
        <v>896</v>
      </c>
      <c r="BR80" s="22">
        <v>827</v>
      </c>
      <c r="BS80" s="22">
        <v>861</v>
      </c>
      <c r="BT80" s="22">
        <v>857</v>
      </c>
      <c r="BU80" s="22">
        <v>677</v>
      </c>
      <c r="BV80" s="22">
        <v>924</v>
      </c>
      <c r="BW80" s="22">
        <v>883</v>
      </c>
      <c r="BX80" s="22">
        <v>822</v>
      </c>
      <c r="BY80" s="22">
        <v>905</v>
      </c>
      <c r="BZ80" s="22">
        <v>813</v>
      </c>
      <c r="CA80" s="22">
        <v>782</v>
      </c>
      <c r="CB80" s="22">
        <v>867</v>
      </c>
      <c r="CC80" s="22">
        <v>810</v>
      </c>
      <c r="CD80" s="22">
        <v>819</v>
      </c>
      <c r="CE80" s="22">
        <v>932</v>
      </c>
      <c r="CF80" s="22">
        <v>767</v>
      </c>
      <c r="CG80" s="22">
        <v>956</v>
      </c>
      <c r="CH80" s="22">
        <v>1227</v>
      </c>
      <c r="CI80" s="22">
        <v>1043</v>
      </c>
      <c r="CJ80" s="22">
        <v>1295</v>
      </c>
      <c r="CK80" s="22">
        <v>1090</v>
      </c>
      <c r="CL80" s="22">
        <v>847</v>
      </c>
      <c r="CM80" s="22">
        <v>0</v>
      </c>
      <c r="CN80" s="22">
        <v>0</v>
      </c>
      <c r="CO80" s="22">
        <v>0</v>
      </c>
      <c r="CP80" s="22">
        <v>0</v>
      </c>
      <c r="CQ80" s="22">
        <v>0</v>
      </c>
      <c r="CR80" s="22">
        <v>0</v>
      </c>
      <c r="CS80" s="22">
        <v>0</v>
      </c>
      <c r="CT80" s="22">
        <v>0</v>
      </c>
      <c r="CU80" s="22">
        <v>0</v>
      </c>
      <c r="CV80" s="22">
        <v>0</v>
      </c>
      <c r="CW80" s="22">
        <v>0</v>
      </c>
      <c r="CX80" s="22">
        <v>0</v>
      </c>
      <c r="CY80" s="22">
        <v>0</v>
      </c>
    </row>
    <row r="81" spans="1:103" s="20" customFormat="1" x14ac:dyDescent="0.25">
      <c r="A81" s="111" t="s">
        <v>74</v>
      </c>
      <c r="B81" s="431"/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29</v>
      </c>
      <c r="M81" s="22">
        <v>300</v>
      </c>
      <c r="N81" s="22">
        <v>366</v>
      </c>
      <c r="O81" s="431"/>
      <c r="P81" s="22">
        <v>477</v>
      </c>
      <c r="Q81" s="22">
        <v>622</v>
      </c>
      <c r="R81" s="22">
        <v>0</v>
      </c>
      <c r="S81" s="22">
        <v>0</v>
      </c>
      <c r="T81" s="22">
        <v>0</v>
      </c>
      <c r="U81" s="22">
        <v>0</v>
      </c>
      <c r="V81" s="22">
        <v>0</v>
      </c>
      <c r="W81" s="22">
        <v>85</v>
      </c>
      <c r="X81" s="22">
        <v>58</v>
      </c>
      <c r="Y81" s="22">
        <v>240</v>
      </c>
      <c r="Z81" s="22">
        <v>162</v>
      </c>
      <c r="AA81" s="22">
        <v>175</v>
      </c>
      <c r="AB81" s="431"/>
      <c r="AC81" s="22">
        <v>0</v>
      </c>
      <c r="AD81" s="22">
        <v>0</v>
      </c>
      <c r="AE81" s="22">
        <v>280</v>
      </c>
      <c r="AF81" s="22">
        <v>163</v>
      </c>
      <c r="AG81" s="22">
        <v>265</v>
      </c>
      <c r="AH81" s="22">
        <v>182</v>
      </c>
      <c r="AI81" s="22">
        <v>36</v>
      </c>
      <c r="AJ81" s="434"/>
      <c r="AK81" s="22"/>
      <c r="AL81" s="434"/>
      <c r="AM81" s="22">
        <v>160</v>
      </c>
      <c r="AN81" s="22"/>
      <c r="AO81" s="22"/>
      <c r="AP81" s="22"/>
      <c r="AQ81" s="22"/>
      <c r="AR81" s="22">
        <v>173</v>
      </c>
      <c r="AS81" s="434"/>
      <c r="AT81" s="22">
        <v>48</v>
      </c>
      <c r="AU81" s="22">
        <v>0</v>
      </c>
      <c r="AV81" s="22">
        <v>96</v>
      </c>
      <c r="AW81" s="22">
        <v>58</v>
      </c>
      <c r="AX81" s="22">
        <v>80</v>
      </c>
      <c r="AY81" s="22">
        <v>10</v>
      </c>
      <c r="AZ81" s="22">
        <v>63</v>
      </c>
      <c r="BA81" s="22">
        <v>63</v>
      </c>
      <c r="BB81" s="22">
        <v>0</v>
      </c>
      <c r="BC81" s="22">
        <v>63</v>
      </c>
      <c r="BD81" s="22">
        <v>46</v>
      </c>
      <c r="BE81" s="437"/>
      <c r="BF81" s="22">
        <v>27</v>
      </c>
      <c r="BG81" s="22">
        <f>BK81+BF81</f>
        <v>27</v>
      </c>
      <c r="BH81" s="111" t="s">
        <v>74</v>
      </c>
      <c r="BI81" s="437"/>
      <c r="BJ81" s="437"/>
      <c r="BK81" s="22">
        <v>0</v>
      </c>
      <c r="BL81" s="437"/>
      <c r="BM81" s="22">
        <v>0</v>
      </c>
      <c r="BN81" s="22">
        <v>58</v>
      </c>
      <c r="BO81" s="22">
        <v>63</v>
      </c>
      <c r="BP81" s="22">
        <v>39</v>
      </c>
      <c r="BQ81" s="22">
        <v>81</v>
      </c>
      <c r="BR81" s="22">
        <v>53</v>
      </c>
      <c r="BS81" s="22">
        <v>27</v>
      </c>
      <c r="BT81" s="22">
        <v>43</v>
      </c>
      <c r="BU81" s="22">
        <v>89</v>
      </c>
      <c r="BV81" s="22">
        <v>48</v>
      </c>
      <c r="BW81" s="22">
        <v>51</v>
      </c>
      <c r="BX81" s="22">
        <v>28</v>
      </c>
      <c r="BY81" s="22">
        <v>1</v>
      </c>
      <c r="BZ81" s="22">
        <v>20</v>
      </c>
      <c r="CA81" s="22">
        <v>44</v>
      </c>
      <c r="CB81" s="22">
        <v>82</v>
      </c>
      <c r="CC81" s="22">
        <v>67</v>
      </c>
      <c r="CD81" s="22">
        <v>66</v>
      </c>
      <c r="CE81" s="22">
        <v>68</v>
      </c>
      <c r="CF81" s="22">
        <v>42</v>
      </c>
      <c r="CG81" s="22">
        <v>53</v>
      </c>
      <c r="CH81" s="22">
        <v>87</v>
      </c>
      <c r="CI81" s="22">
        <v>43</v>
      </c>
      <c r="CJ81" s="22">
        <v>57</v>
      </c>
      <c r="CK81" s="22">
        <v>83</v>
      </c>
      <c r="CL81" s="22">
        <v>22</v>
      </c>
      <c r="CM81" s="22">
        <v>0</v>
      </c>
      <c r="CN81" s="22">
        <v>0</v>
      </c>
      <c r="CO81" s="22">
        <v>0</v>
      </c>
      <c r="CP81" s="22">
        <v>0</v>
      </c>
      <c r="CQ81" s="22">
        <v>0</v>
      </c>
      <c r="CR81" s="22">
        <v>0</v>
      </c>
      <c r="CS81" s="22">
        <v>0</v>
      </c>
      <c r="CT81" s="22">
        <v>0</v>
      </c>
      <c r="CU81" s="22">
        <v>0</v>
      </c>
      <c r="CV81" s="22">
        <v>0</v>
      </c>
      <c r="CW81" s="22">
        <v>0</v>
      </c>
      <c r="CX81" s="22">
        <v>0</v>
      </c>
      <c r="CY81" s="22">
        <v>0</v>
      </c>
    </row>
    <row r="82" spans="1:103" s="20" customFormat="1" ht="15" customHeight="1" x14ac:dyDescent="0.25">
      <c r="A82" s="111"/>
      <c r="B82" s="43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431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431"/>
      <c r="AC82" s="22"/>
      <c r="AD82" s="22"/>
      <c r="AE82" s="22"/>
      <c r="AF82" s="22"/>
      <c r="AG82" s="22"/>
      <c r="AH82" s="22"/>
      <c r="AI82" s="22"/>
      <c r="AJ82" s="434"/>
      <c r="AK82" s="22"/>
      <c r="AL82" s="434"/>
      <c r="AM82" s="22"/>
      <c r="AN82" s="22"/>
      <c r="AO82" s="22"/>
      <c r="AP82" s="22"/>
      <c r="AQ82" s="22"/>
      <c r="AR82" s="109"/>
      <c r="AS82" s="434"/>
      <c r="AT82" s="109"/>
      <c r="AU82" s="109"/>
      <c r="AV82" s="22"/>
      <c r="AW82" s="109"/>
      <c r="AX82" s="109"/>
      <c r="AY82" s="109"/>
      <c r="AZ82" s="22"/>
      <c r="BA82" s="22"/>
      <c r="BB82" s="22"/>
      <c r="BC82" s="22"/>
      <c r="BD82" s="22"/>
      <c r="BE82" s="437"/>
      <c r="BF82" s="22"/>
      <c r="BG82" s="22"/>
      <c r="BH82" s="110" t="s">
        <v>75</v>
      </c>
      <c r="BI82" s="437"/>
      <c r="BJ82" s="437"/>
      <c r="BK82" s="22"/>
      <c r="BL82" s="437"/>
      <c r="BM82" s="22"/>
      <c r="BN82" s="22">
        <v>0</v>
      </c>
      <c r="BO82" s="22">
        <v>6</v>
      </c>
      <c r="BP82" s="22">
        <v>16</v>
      </c>
      <c r="BQ82" s="22">
        <v>12</v>
      </c>
      <c r="BR82" s="22">
        <v>15</v>
      </c>
      <c r="BS82" s="22">
        <v>26</v>
      </c>
      <c r="BT82" s="22">
        <v>29</v>
      </c>
      <c r="BU82" s="22">
        <v>39</v>
      </c>
      <c r="BV82" s="22">
        <v>29</v>
      </c>
      <c r="BW82" s="22">
        <v>30</v>
      </c>
      <c r="BX82" s="22">
        <v>31</v>
      </c>
      <c r="BY82" s="22">
        <v>36</v>
      </c>
      <c r="BZ82" s="22">
        <v>34</v>
      </c>
      <c r="CA82" s="22">
        <v>28</v>
      </c>
      <c r="CB82" s="22">
        <v>39</v>
      </c>
      <c r="CC82" s="22">
        <v>28</v>
      </c>
      <c r="CD82" s="22">
        <v>26</v>
      </c>
      <c r="CE82" s="22">
        <v>22</v>
      </c>
      <c r="CF82" s="22">
        <v>20</v>
      </c>
      <c r="CG82" s="22">
        <v>34</v>
      </c>
      <c r="CH82" s="22">
        <v>35</v>
      </c>
      <c r="CI82" s="22">
        <v>39</v>
      </c>
      <c r="CJ82" s="22">
        <v>30</v>
      </c>
      <c r="CK82" s="22">
        <v>40</v>
      </c>
      <c r="CL82" s="22">
        <v>27</v>
      </c>
      <c r="CM82" s="22">
        <v>0</v>
      </c>
      <c r="CN82" s="22">
        <v>0</v>
      </c>
      <c r="CO82" s="22">
        <v>0</v>
      </c>
      <c r="CP82" s="22">
        <v>0</v>
      </c>
      <c r="CQ82" s="22">
        <v>0</v>
      </c>
      <c r="CR82" s="22">
        <v>0</v>
      </c>
      <c r="CS82" s="22">
        <v>0</v>
      </c>
      <c r="CT82" s="22">
        <v>0</v>
      </c>
      <c r="CU82" s="22">
        <v>0</v>
      </c>
      <c r="CV82" s="22">
        <v>0</v>
      </c>
      <c r="CW82" s="22">
        <v>0</v>
      </c>
      <c r="CX82" s="22">
        <v>0</v>
      </c>
      <c r="CY82" s="22">
        <v>0</v>
      </c>
    </row>
    <row r="83" spans="1:103" s="20" customFormat="1" ht="25.5" hidden="1" x14ac:dyDescent="0.25">
      <c r="A83" s="111" t="s">
        <v>76</v>
      </c>
      <c r="B83" s="43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431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431"/>
      <c r="AC83" s="22" t="s">
        <v>49</v>
      </c>
      <c r="AD83" s="22" t="s">
        <v>49</v>
      </c>
      <c r="AE83" s="22" t="s">
        <v>49</v>
      </c>
      <c r="AF83" s="22" t="s">
        <v>49</v>
      </c>
      <c r="AG83" s="22" t="s">
        <v>49</v>
      </c>
      <c r="AH83" s="22" t="s">
        <v>49</v>
      </c>
      <c r="AI83" s="22" t="s">
        <v>49</v>
      </c>
      <c r="AJ83" s="434"/>
      <c r="AK83" s="436" t="s">
        <v>77</v>
      </c>
      <c r="AL83" s="434"/>
      <c r="AM83" s="22" t="s">
        <v>49</v>
      </c>
      <c r="AN83" s="436" t="s">
        <v>77</v>
      </c>
      <c r="AO83" s="436" t="s">
        <v>77</v>
      </c>
      <c r="AP83" s="436" t="s">
        <v>77</v>
      </c>
      <c r="AQ83" s="436" t="s">
        <v>77</v>
      </c>
      <c r="AR83" s="439" t="s">
        <v>78</v>
      </c>
      <c r="AS83" s="434"/>
      <c r="AT83" s="439" t="s">
        <v>79</v>
      </c>
      <c r="AU83" s="439" t="s">
        <v>80</v>
      </c>
      <c r="AV83" s="112" t="s">
        <v>81</v>
      </c>
      <c r="AW83" s="439" t="s">
        <v>80</v>
      </c>
      <c r="AX83" s="439" t="s">
        <v>80</v>
      </c>
      <c r="AY83" s="439" t="s">
        <v>82</v>
      </c>
      <c r="AZ83" s="112" t="s">
        <v>83</v>
      </c>
      <c r="BA83" s="113" t="s">
        <v>84</v>
      </c>
      <c r="BB83" s="113" t="s">
        <v>84</v>
      </c>
      <c r="BC83" s="113" t="s">
        <v>84</v>
      </c>
      <c r="BD83" s="113" t="s">
        <v>80</v>
      </c>
      <c r="BE83" s="437"/>
      <c r="BF83" s="113" t="s">
        <v>82</v>
      </c>
      <c r="BG83" s="113" t="s">
        <v>82</v>
      </c>
      <c r="BH83" s="110" t="s">
        <v>76</v>
      </c>
      <c r="BI83" s="437"/>
      <c r="BJ83" s="437"/>
      <c r="BK83" s="113" t="s">
        <v>82</v>
      </c>
      <c r="BL83" s="437"/>
      <c r="BM83" s="112" t="str">
        <f>BG83</f>
        <v>Não teve VVS</v>
      </c>
      <c r="BN83" s="113" t="s">
        <v>84</v>
      </c>
      <c r="BO83" s="22">
        <v>0</v>
      </c>
      <c r="BP83" s="439" t="s">
        <v>82</v>
      </c>
      <c r="BQ83" s="439" t="s">
        <v>80</v>
      </c>
      <c r="BR83" s="112" t="s">
        <v>80</v>
      </c>
      <c r="BS83" s="439" t="s">
        <v>85</v>
      </c>
      <c r="BT83" s="439" t="s">
        <v>85</v>
      </c>
      <c r="BU83" s="439" t="s">
        <v>86</v>
      </c>
      <c r="BV83" s="439" t="s">
        <v>86</v>
      </c>
      <c r="BW83" s="439" t="s">
        <v>87</v>
      </c>
      <c r="BX83" s="439" t="s">
        <v>87</v>
      </c>
      <c r="BY83" s="439" t="s">
        <v>87</v>
      </c>
      <c r="BZ83" s="439" t="s">
        <v>82</v>
      </c>
      <c r="CA83" s="439" t="s">
        <v>87</v>
      </c>
      <c r="CB83" s="439" t="s">
        <v>82</v>
      </c>
      <c r="CC83" s="22"/>
      <c r="CD83" s="22"/>
      <c r="CE83" s="22"/>
      <c r="CF83" s="22"/>
      <c r="CG83" s="22"/>
      <c r="CH83" s="22"/>
      <c r="CI83" s="22"/>
      <c r="CJ83" s="22"/>
      <c r="CK83" s="22"/>
      <c r="CL83" s="22"/>
      <c r="CM83" s="22"/>
      <c r="CN83" s="22"/>
      <c r="CO83" s="22"/>
      <c r="CP83" s="22"/>
      <c r="CQ83" s="22"/>
      <c r="CR83" s="22"/>
      <c r="CS83" s="22"/>
      <c r="CT83" s="22"/>
      <c r="CU83" s="22"/>
      <c r="CV83" s="22"/>
      <c r="CW83" s="22"/>
      <c r="CX83" s="22"/>
      <c r="CY83" s="22"/>
    </row>
    <row r="84" spans="1:103" s="20" customFormat="1" ht="25.5" hidden="1" x14ac:dyDescent="0.25">
      <c r="A84" s="111" t="s">
        <v>88</v>
      </c>
      <c r="B84" s="43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431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431"/>
      <c r="AC84" s="22" t="s">
        <v>49</v>
      </c>
      <c r="AD84" s="22" t="s">
        <v>49</v>
      </c>
      <c r="AE84" s="22" t="s">
        <v>49</v>
      </c>
      <c r="AF84" s="22" t="s">
        <v>49</v>
      </c>
      <c r="AG84" s="22" t="s">
        <v>49</v>
      </c>
      <c r="AH84" s="22" t="s">
        <v>49</v>
      </c>
      <c r="AI84" s="22" t="s">
        <v>49</v>
      </c>
      <c r="AJ84" s="434"/>
      <c r="AK84" s="437"/>
      <c r="AL84" s="434"/>
      <c r="AM84" s="22" t="s">
        <v>49</v>
      </c>
      <c r="AN84" s="437"/>
      <c r="AO84" s="437"/>
      <c r="AP84" s="437"/>
      <c r="AQ84" s="437"/>
      <c r="AR84" s="440"/>
      <c r="AS84" s="434"/>
      <c r="AT84" s="440"/>
      <c r="AU84" s="440"/>
      <c r="AV84" s="112" t="s">
        <v>81</v>
      </c>
      <c r="AW84" s="440"/>
      <c r="AX84" s="440"/>
      <c r="AY84" s="440"/>
      <c r="AZ84" s="112" t="s">
        <v>83</v>
      </c>
      <c r="BA84" s="113" t="s">
        <v>84</v>
      </c>
      <c r="BB84" s="113" t="s">
        <v>84</v>
      </c>
      <c r="BC84" s="113" t="s">
        <v>84</v>
      </c>
      <c r="BD84" s="113" t="s">
        <v>80</v>
      </c>
      <c r="BE84" s="437"/>
      <c r="BF84" s="113" t="s">
        <v>82</v>
      </c>
      <c r="BG84" s="113" t="s">
        <v>82</v>
      </c>
      <c r="BH84" s="110" t="s">
        <v>88</v>
      </c>
      <c r="BI84" s="437"/>
      <c r="BJ84" s="437"/>
      <c r="BK84" s="113" t="s">
        <v>82</v>
      </c>
      <c r="BL84" s="437"/>
      <c r="BM84" s="112" t="str">
        <f>BG84</f>
        <v>Não teve VVS</v>
      </c>
      <c r="BN84" s="113" t="s">
        <v>84</v>
      </c>
      <c r="BO84" s="22">
        <v>0</v>
      </c>
      <c r="BP84" s="440"/>
      <c r="BQ84" s="440"/>
      <c r="BR84" s="112" t="s">
        <v>80</v>
      </c>
      <c r="BS84" s="440"/>
      <c r="BT84" s="440"/>
      <c r="BU84" s="440"/>
      <c r="BV84" s="440"/>
      <c r="BW84" s="440"/>
      <c r="BX84" s="440"/>
      <c r="BY84" s="440"/>
      <c r="BZ84" s="440"/>
      <c r="CA84" s="440"/>
      <c r="CB84" s="440"/>
      <c r="CC84" s="22"/>
      <c r="CD84" s="22"/>
      <c r="CE84" s="22"/>
      <c r="CF84" s="22"/>
      <c r="CG84" s="22"/>
      <c r="CH84" s="22"/>
      <c r="CI84" s="22"/>
      <c r="CJ84" s="22"/>
      <c r="CK84" s="22"/>
      <c r="CL84" s="22"/>
      <c r="CM84" s="22"/>
      <c r="CN84" s="22"/>
      <c r="CO84" s="22"/>
      <c r="CP84" s="22"/>
      <c r="CQ84" s="22"/>
      <c r="CR84" s="22"/>
      <c r="CS84" s="22"/>
      <c r="CT84" s="22"/>
      <c r="CU84" s="22"/>
      <c r="CV84" s="22"/>
      <c r="CW84" s="22"/>
      <c r="CX84" s="22"/>
      <c r="CY84" s="22"/>
    </row>
    <row r="85" spans="1:103" s="20" customFormat="1" ht="25.5" hidden="1" x14ac:dyDescent="0.25">
      <c r="A85" s="111" t="s">
        <v>89</v>
      </c>
      <c r="B85" s="43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43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432"/>
      <c r="AC85" s="22" t="s">
        <v>49</v>
      </c>
      <c r="AD85" s="22" t="s">
        <v>49</v>
      </c>
      <c r="AE85" s="22" t="s">
        <v>49</v>
      </c>
      <c r="AF85" s="22" t="s">
        <v>49</v>
      </c>
      <c r="AG85" s="22" t="s">
        <v>49</v>
      </c>
      <c r="AH85" s="22" t="s">
        <v>49</v>
      </c>
      <c r="AI85" s="22" t="s">
        <v>49</v>
      </c>
      <c r="AJ85" s="435"/>
      <c r="AK85" s="438"/>
      <c r="AL85" s="435"/>
      <c r="AM85" s="22" t="s">
        <v>49</v>
      </c>
      <c r="AN85" s="438"/>
      <c r="AO85" s="438"/>
      <c r="AP85" s="438"/>
      <c r="AQ85" s="438"/>
      <c r="AR85" s="441"/>
      <c r="AS85" s="435"/>
      <c r="AT85" s="441"/>
      <c r="AU85" s="441"/>
      <c r="AV85" s="112" t="s">
        <v>81</v>
      </c>
      <c r="AW85" s="441"/>
      <c r="AX85" s="441"/>
      <c r="AY85" s="441"/>
      <c r="AZ85" s="112" t="s">
        <v>83</v>
      </c>
      <c r="BA85" s="113" t="s">
        <v>84</v>
      </c>
      <c r="BB85" s="113" t="s">
        <v>84</v>
      </c>
      <c r="BC85" s="113" t="s">
        <v>84</v>
      </c>
      <c r="BD85" s="113" t="s">
        <v>80</v>
      </c>
      <c r="BE85" s="438"/>
      <c r="BF85" s="113" t="s">
        <v>82</v>
      </c>
      <c r="BG85" s="113" t="s">
        <v>82</v>
      </c>
      <c r="BH85" s="110" t="s">
        <v>89</v>
      </c>
      <c r="BI85" s="438"/>
      <c r="BJ85" s="438"/>
      <c r="BK85" s="113" t="s">
        <v>82</v>
      </c>
      <c r="BL85" s="438"/>
      <c r="BM85" s="112" t="str">
        <f>BG85</f>
        <v>Não teve VVS</v>
      </c>
      <c r="BN85" s="113" t="s">
        <v>84</v>
      </c>
      <c r="BO85" s="22">
        <v>0</v>
      </c>
      <c r="BP85" s="441"/>
      <c r="BQ85" s="441"/>
      <c r="BR85" s="112" t="s">
        <v>80</v>
      </c>
      <c r="BS85" s="441"/>
      <c r="BT85" s="441"/>
      <c r="BU85" s="441"/>
      <c r="BV85" s="441"/>
      <c r="BW85" s="441"/>
      <c r="BX85" s="441"/>
      <c r="BY85" s="441"/>
      <c r="BZ85" s="441"/>
      <c r="CA85" s="441"/>
      <c r="CB85" s="441"/>
      <c r="CC85" s="22"/>
      <c r="CD85" s="22"/>
      <c r="CE85" s="22"/>
      <c r="CF85" s="22"/>
      <c r="CG85" s="22"/>
      <c r="CH85" s="22"/>
      <c r="CI85" s="22"/>
      <c r="CJ85" s="22"/>
      <c r="CK85" s="22"/>
      <c r="CL85" s="22"/>
      <c r="CM85" s="22"/>
      <c r="CN85" s="22"/>
      <c r="CO85" s="22"/>
      <c r="CP85" s="22"/>
      <c r="CQ85" s="22"/>
      <c r="CR85" s="22"/>
      <c r="CS85" s="22"/>
      <c r="CT85" s="22"/>
      <c r="CU85" s="22"/>
      <c r="CV85" s="22"/>
      <c r="CW85" s="22"/>
      <c r="CX85" s="22"/>
      <c r="CY85" s="22"/>
    </row>
    <row r="86" spans="1:103" s="48" customFormat="1" x14ac:dyDescent="0.25">
      <c r="A86" s="114" t="s">
        <v>33</v>
      </c>
      <c r="B86" s="113">
        <v>500</v>
      </c>
      <c r="C86" s="113">
        <v>0</v>
      </c>
      <c r="D86" s="113">
        <v>0</v>
      </c>
      <c r="E86" s="113">
        <v>0</v>
      </c>
      <c r="F86" s="113">
        <v>0</v>
      </c>
      <c r="G86" s="113">
        <v>0</v>
      </c>
      <c r="H86" s="113">
        <v>0</v>
      </c>
      <c r="I86" s="113">
        <v>0</v>
      </c>
      <c r="J86" s="113">
        <v>0</v>
      </c>
      <c r="K86" s="113">
        <v>0</v>
      </c>
      <c r="L86" s="113">
        <v>229</v>
      </c>
      <c r="M86" s="113">
        <v>506</v>
      </c>
      <c r="N86" s="113">
        <v>1226</v>
      </c>
      <c r="O86" s="113">
        <v>500</v>
      </c>
      <c r="P86" s="113">
        <v>1410</v>
      </c>
      <c r="Q86" s="113">
        <v>1346</v>
      </c>
      <c r="R86" s="113">
        <v>319</v>
      </c>
      <c r="S86" s="113">
        <v>0</v>
      </c>
      <c r="T86" s="113">
        <v>0</v>
      </c>
      <c r="U86" s="113">
        <v>0</v>
      </c>
      <c r="V86" s="113">
        <v>129</v>
      </c>
      <c r="W86" s="113">
        <v>794</v>
      </c>
      <c r="X86" s="113">
        <v>741</v>
      </c>
      <c r="Y86" s="113">
        <v>1038</v>
      </c>
      <c r="Z86" s="113">
        <v>862</v>
      </c>
      <c r="AA86" s="113">
        <v>747</v>
      </c>
      <c r="AB86" s="113">
        <v>500</v>
      </c>
      <c r="AC86" s="113">
        <v>685</v>
      </c>
      <c r="AD86" s="113">
        <v>51</v>
      </c>
      <c r="AE86" s="113">
        <v>898</v>
      </c>
      <c r="AF86" s="113">
        <v>1040</v>
      </c>
      <c r="AG86" s="113">
        <v>1286</v>
      </c>
      <c r="AH86" s="113">
        <v>898</v>
      </c>
      <c r="AI86" s="113">
        <v>281</v>
      </c>
      <c r="AJ86" s="22">
        <v>800</v>
      </c>
      <c r="AK86" s="113">
        <v>706</v>
      </c>
      <c r="AL86" s="22">
        <v>800</v>
      </c>
      <c r="AM86" s="113">
        <v>1111</v>
      </c>
      <c r="AN86" s="113">
        <v>925</v>
      </c>
      <c r="AO86" s="113">
        <v>941</v>
      </c>
      <c r="AP86" s="113">
        <v>991</v>
      </c>
      <c r="AQ86" s="113">
        <v>1201</v>
      </c>
      <c r="AR86" s="113">
        <v>1318</v>
      </c>
      <c r="AS86" s="113">
        <v>800</v>
      </c>
      <c r="AT86" s="113">
        <f t="shared" ref="AT86:BD86" si="52">SUM(AT80:AT85)</f>
        <v>1039</v>
      </c>
      <c r="AU86" s="113">
        <f t="shared" si="52"/>
        <v>947</v>
      </c>
      <c r="AV86" s="113">
        <f t="shared" si="52"/>
        <v>705</v>
      </c>
      <c r="AW86" s="113">
        <f t="shared" si="52"/>
        <v>1019</v>
      </c>
      <c r="AX86" s="113">
        <f t="shared" si="52"/>
        <v>977</v>
      </c>
      <c r="AY86" s="113">
        <f t="shared" si="52"/>
        <v>949</v>
      </c>
      <c r="AZ86" s="113">
        <f t="shared" si="52"/>
        <v>1033</v>
      </c>
      <c r="BA86" s="113">
        <f t="shared" si="52"/>
        <v>992</v>
      </c>
      <c r="BB86" s="113">
        <f t="shared" si="52"/>
        <v>174</v>
      </c>
      <c r="BC86" s="113">
        <f t="shared" si="52"/>
        <v>1166</v>
      </c>
      <c r="BD86" s="113">
        <f t="shared" si="52"/>
        <v>1173</v>
      </c>
      <c r="BE86" s="113">
        <v>387</v>
      </c>
      <c r="BF86" s="113">
        <f>SUM(BF80:BF85)</f>
        <v>478</v>
      </c>
      <c r="BG86" s="113">
        <f>SUM(BG80:BG85)</f>
        <v>1134</v>
      </c>
      <c r="BH86" s="115" t="s">
        <v>33</v>
      </c>
      <c r="BI86" s="116">
        <f>SUM(BI80)</f>
        <v>800</v>
      </c>
      <c r="BJ86" s="116">
        <f>SUM(BJ80)</f>
        <v>413</v>
      </c>
      <c r="BK86" s="116">
        <f>SUM(BK80:BK85)</f>
        <v>656</v>
      </c>
      <c r="BL86" s="116">
        <f>BI86</f>
        <v>800</v>
      </c>
      <c r="BM86" s="116">
        <f t="shared" ref="BM86:CY86" si="53">SUM(BM80:BM85)</f>
        <v>1107</v>
      </c>
      <c r="BN86" s="116">
        <f t="shared" si="53"/>
        <v>911</v>
      </c>
      <c r="BO86" s="116">
        <f t="shared" si="53"/>
        <v>924</v>
      </c>
      <c r="BP86" s="116">
        <f t="shared" si="53"/>
        <v>937</v>
      </c>
      <c r="BQ86" s="116">
        <f t="shared" si="53"/>
        <v>989</v>
      </c>
      <c r="BR86" s="116">
        <f t="shared" si="53"/>
        <v>895</v>
      </c>
      <c r="BS86" s="116">
        <f t="shared" si="53"/>
        <v>914</v>
      </c>
      <c r="BT86" s="116">
        <f t="shared" si="53"/>
        <v>929</v>
      </c>
      <c r="BU86" s="116">
        <f t="shared" si="53"/>
        <v>805</v>
      </c>
      <c r="BV86" s="116">
        <f t="shared" si="53"/>
        <v>1001</v>
      </c>
      <c r="BW86" s="116">
        <f t="shared" si="53"/>
        <v>964</v>
      </c>
      <c r="BX86" s="116">
        <f t="shared" si="53"/>
        <v>881</v>
      </c>
      <c r="BY86" s="116">
        <f t="shared" si="53"/>
        <v>942</v>
      </c>
      <c r="BZ86" s="116">
        <f t="shared" si="53"/>
        <v>867</v>
      </c>
      <c r="CA86" s="116">
        <f t="shared" si="53"/>
        <v>854</v>
      </c>
      <c r="CB86" s="116">
        <f t="shared" si="53"/>
        <v>988</v>
      </c>
      <c r="CC86" s="116">
        <f t="shared" si="53"/>
        <v>905</v>
      </c>
      <c r="CD86" s="116">
        <f t="shared" si="53"/>
        <v>911</v>
      </c>
      <c r="CE86" s="116">
        <f t="shared" si="53"/>
        <v>1022</v>
      </c>
      <c r="CF86" s="116">
        <f t="shared" si="53"/>
        <v>829</v>
      </c>
      <c r="CG86" s="116">
        <f t="shared" si="53"/>
        <v>1043</v>
      </c>
      <c r="CH86" s="116">
        <f t="shared" si="53"/>
        <v>1349</v>
      </c>
      <c r="CI86" s="116">
        <f t="shared" si="53"/>
        <v>1125</v>
      </c>
      <c r="CJ86" s="116">
        <f t="shared" si="53"/>
        <v>1382</v>
      </c>
      <c r="CK86" s="116">
        <f t="shared" si="53"/>
        <v>1213</v>
      </c>
      <c r="CL86" s="116">
        <f t="shared" si="53"/>
        <v>896</v>
      </c>
      <c r="CM86" s="116">
        <f t="shared" si="53"/>
        <v>0</v>
      </c>
      <c r="CN86" s="116">
        <f t="shared" si="53"/>
        <v>0</v>
      </c>
      <c r="CO86" s="116">
        <f t="shared" si="53"/>
        <v>0</v>
      </c>
      <c r="CP86" s="116">
        <f t="shared" si="53"/>
        <v>0</v>
      </c>
      <c r="CQ86" s="116">
        <f t="shared" si="53"/>
        <v>0</v>
      </c>
      <c r="CR86" s="116">
        <f t="shared" si="53"/>
        <v>0</v>
      </c>
      <c r="CS86" s="116">
        <f t="shared" si="53"/>
        <v>0</v>
      </c>
      <c r="CT86" s="116">
        <f t="shared" si="53"/>
        <v>0</v>
      </c>
      <c r="CU86" s="116">
        <f t="shared" si="53"/>
        <v>0</v>
      </c>
      <c r="CV86" s="116">
        <f t="shared" si="53"/>
        <v>0</v>
      </c>
      <c r="CW86" s="116">
        <f t="shared" si="53"/>
        <v>0</v>
      </c>
      <c r="CX86" s="116">
        <f t="shared" si="53"/>
        <v>0</v>
      </c>
      <c r="CY86" s="116">
        <f t="shared" si="53"/>
        <v>0</v>
      </c>
    </row>
    <row r="87" spans="1:103" x14ac:dyDescent="0.25">
      <c r="A87" s="4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117"/>
      <c r="AK87" s="50"/>
      <c r="AL87" s="117"/>
      <c r="AM87" s="50"/>
      <c r="AN87" s="50"/>
      <c r="AO87" s="50"/>
      <c r="AP87" s="50"/>
      <c r="AQ87" s="50"/>
      <c r="AR87" s="50"/>
      <c r="AS87" s="117"/>
      <c r="AT87" s="50"/>
      <c r="AU87" s="50"/>
      <c r="AV87" s="50"/>
      <c r="AW87" s="50"/>
      <c r="AX87" s="50"/>
      <c r="AY87" s="50"/>
      <c r="AZ87" s="50"/>
      <c r="BA87" s="117"/>
      <c r="BB87" s="117"/>
      <c r="BC87" s="50"/>
      <c r="BD87" s="50"/>
      <c r="BE87" s="50"/>
      <c r="BF87" s="50"/>
      <c r="BG87" s="50"/>
      <c r="BH87" s="49"/>
      <c r="BI87" s="50"/>
      <c r="BJ87" s="50"/>
      <c r="BK87" s="50"/>
      <c r="BL87" s="50"/>
      <c r="BM87" s="50"/>
      <c r="BN87" s="50"/>
      <c r="BO87" s="50"/>
      <c r="BP87" s="50"/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0"/>
      <c r="CC87" s="50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</row>
    <row r="88" spans="1:103" s="51" customFormat="1" ht="25.5" x14ac:dyDescent="0.25">
      <c r="A88" s="31" t="s">
        <v>90</v>
      </c>
      <c r="B88" s="32" t="s">
        <v>7</v>
      </c>
      <c r="C88" s="33">
        <v>43831</v>
      </c>
      <c r="D88" s="33">
        <v>43862</v>
      </c>
      <c r="E88" s="33">
        <v>43891</v>
      </c>
      <c r="F88" s="33">
        <v>43922</v>
      </c>
      <c r="G88" s="33">
        <v>43952</v>
      </c>
      <c r="H88" s="33">
        <v>43983</v>
      </c>
      <c r="I88" s="33">
        <v>44013</v>
      </c>
      <c r="J88" s="33">
        <v>44044</v>
      </c>
      <c r="K88" s="33">
        <v>44075</v>
      </c>
      <c r="L88" s="33">
        <v>44105</v>
      </c>
      <c r="M88" s="33">
        <v>44136</v>
      </c>
      <c r="N88" s="33">
        <v>44166</v>
      </c>
      <c r="O88" s="32" t="s">
        <v>7</v>
      </c>
      <c r="P88" s="33">
        <v>44197</v>
      </c>
      <c r="Q88" s="33">
        <v>44228</v>
      </c>
      <c r="R88" s="33">
        <v>44256</v>
      </c>
      <c r="S88" s="33">
        <v>44287</v>
      </c>
      <c r="T88" s="33">
        <v>44317</v>
      </c>
      <c r="U88" s="33">
        <v>44348</v>
      </c>
      <c r="V88" s="33">
        <v>44378</v>
      </c>
      <c r="W88" s="33">
        <v>44409</v>
      </c>
      <c r="X88" s="33">
        <v>44440</v>
      </c>
      <c r="Y88" s="33">
        <v>44470</v>
      </c>
      <c r="Z88" s="33">
        <v>44501</v>
      </c>
      <c r="AA88" s="33">
        <v>44531</v>
      </c>
      <c r="AB88" s="32" t="s">
        <v>7</v>
      </c>
      <c r="AC88" s="33">
        <v>44562</v>
      </c>
      <c r="AD88" s="33">
        <v>44593</v>
      </c>
      <c r="AE88" s="33">
        <v>44621</v>
      </c>
      <c r="AF88" s="33">
        <v>44652</v>
      </c>
      <c r="AG88" s="33">
        <v>44682</v>
      </c>
      <c r="AH88" s="33">
        <v>44713</v>
      </c>
      <c r="AI88" s="33" t="s">
        <v>8</v>
      </c>
      <c r="AJ88" s="34" t="s">
        <v>7</v>
      </c>
      <c r="AK88" s="33" t="s">
        <v>10</v>
      </c>
      <c r="AL88" s="34" t="s">
        <v>7</v>
      </c>
      <c r="AM88" s="33">
        <v>44743</v>
      </c>
      <c r="AN88" s="33">
        <v>44774</v>
      </c>
      <c r="AO88" s="33">
        <v>44805</v>
      </c>
      <c r="AP88" s="33">
        <v>44835</v>
      </c>
      <c r="AQ88" s="33">
        <v>44866</v>
      </c>
      <c r="AR88" s="33">
        <v>44896</v>
      </c>
      <c r="AS88" s="34" t="s">
        <v>7</v>
      </c>
      <c r="AT88" s="33" t="e">
        <f t="shared" ref="AT88:BD88" ca="1" si="54">AT$5</f>
        <v>#NAME?</v>
      </c>
      <c r="AU88" s="33" t="e">
        <f t="shared" ca="1" si="54"/>
        <v>#NAME?</v>
      </c>
      <c r="AV88" s="33" t="e">
        <f t="shared" ca="1" si="54"/>
        <v>#NAME?</v>
      </c>
      <c r="AW88" s="33" t="e">
        <f t="shared" ca="1" si="54"/>
        <v>#NAME?</v>
      </c>
      <c r="AX88" s="33" t="e">
        <f t="shared" ca="1" si="54"/>
        <v>#NAME?</v>
      </c>
      <c r="AY88" s="33" t="e">
        <f t="shared" ca="1" si="54"/>
        <v>#NAME?</v>
      </c>
      <c r="AZ88" s="33" t="e">
        <f t="shared" ca="1" si="54"/>
        <v>#NAME?</v>
      </c>
      <c r="BA88" s="34" t="str">
        <f t="shared" si="54"/>
        <v>1 - 24 de Ago-23</v>
      </c>
      <c r="BB88" s="34" t="str">
        <f t="shared" si="54"/>
        <v>24 - 31 de Ago-23</v>
      </c>
      <c r="BC88" s="33" t="e">
        <f t="shared" ca="1" si="54"/>
        <v>#NAME?</v>
      </c>
      <c r="BD88" s="33" t="e">
        <f t="shared" ca="1" si="54"/>
        <v>#NAME?</v>
      </c>
      <c r="BE88" s="35" t="s">
        <v>14</v>
      </c>
      <c r="BF88" s="33" t="str">
        <f>BF$5</f>
        <v>01 - 15-Out-2023</v>
      </c>
      <c r="BG88" s="33" t="e">
        <f ca="1">BG$5</f>
        <v>#NAME?</v>
      </c>
      <c r="BH88" s="54" t="s">
        <v>91</v>
      </c>
      <c r="BI88" s="9" t="s">
        <v>7</v>
      </c>
      <c r="BJ88" s="9" t="str">
        <f>BJ5</f>
        <v>Meta 16 - 31-Out-2023</v>
      </c>
      <c r="BK88" s="9" t="str">
        <f>BK$5</f>
        <v>16 - 31-Out-2023</v>
      </c>
      <c r="BL88" s="9" t="str">
        <f>BL5</f>
        <v>Meta Mensal</v>
      </c>
      <c r="BM88" s="9">
        <f t="shared" ref="BM88:CY88" si="55">BM$5</f>
        <v>45200</v>
      </c>
      <c r="BN88" s="37" t="e">
        <f t="shared" ca="1" si="55"/>
        <v>#NAME?</v>
      </c>
      <c r="BO88" s="37" t="e">
        <f t="shared" ca="1" si="55"/>
        <v>#NAME?</v>
      </c>
      <c r="BP88" s="37" t="e">
        <f t="shared" ca="1" si="55"/>
        <v>#NAME?</v>
      </c>
      <c r="BQ88" s="37" t="e">
        <f t="shared" ca="1" si="55"/>
        <v>#NAME?</v>
      </c>
      <c r="BR88" s="37" t="e">
        <f t="shared" ca="1" si="55"/>
        <v>#NAME?</v>
      </c>
      <c r="BS88" s="37" t="e">
        <f t="shared" ca="1" si="55"/>
        <v>#NAME?</v>
      </c>
      <c r="BT88" s="37" t="e">
        <f t="shared" ca="1" si="55"/>
        <v>#NAME?</v>
      </c>
      <c r="BU88" s="37" t="e">
        <f t="shared" ca="1" si="55"/>
        <v>#NAME?</v>
      </c>
      <c r="BV88" s="37" t="e">
        <f t="shared" ca="1" si="55"/>
        <v>#NAME?</v>
      </c>
      <c r="BW88" s="37" t="e">
        <f t="shared" ca="1" si="55"/>
        <v>#NAME?</v>
      </c>
      <c r="BX88" s="37" t="e">
        <f t="shared" ca="1" si="55"/>
        <v>#NAME?</v>
      </c>
      <c r="BY88" s="37" t="e">
        <f t="shared" ca="1" si="55"/>
        <v>#NAME?</v>
      </c>
      <c r="BZ88" s="37" t="e">
        <f t="shared" ca="1" si="55"/>
        <v>#NAME?</v>
      </c>
      <c r="CA88" s="37" t="e">
        <f t="shared" ca="1" si="55"/>
        <v>#NAME?</v>
      </c>
      <c r="CB88" s="37" t="e">
        <f t="shared" ca="1" si="55"/>
        <v>#NAME?</v>
      </c>
      <c r="CC88" s="37" t="e">
        <f t="shared" ca="1" si="55"/>
        <v>#NAME?</v>
      </c>
      <c r="CD88" s="37" t="e">
        <f t="shared" ca="1" si="55"/>
        <v>#NAME?</v>
      </c>
      <c r="CE88" s="37" t="e">
        <f t="shared" ca="1" si="55"/>
        <v>#NAME?</v>
      </c>
      <c r="CF88" s="37" t="e">
        <f t="shared" ca="1" si="55"/>
        <v>#NAME?</v>
      </c>
      <c r="CG88" s="37" t="e">
        <f t="shared" ca="1" si="55"/>
        <v>#NAME?</v>
      </c>
      <c r="CH88" s="37" t="e">
        <f t="shared" ca="1" si="55"/>
        <v>#NAME?</v>
      </c>
      <c r="CI88" s="37" t="e">
        <f t="shared" ca="1" si="55"/>
        <v>#NAME?</v>
      </c>
      <c r="CJ88" s="37" t="e">
        <f t="shared" ca="1" si="55"/>
        <v>#NAME?</v>
      </c>
      <c r="CK88" s="37" t="e">
        <f t="shared" ca="1" si="55"/>
        <v>#NAME?</v>
      </c>
      <c r="CL88" s="37" t="e">
        <f t="shared" ca="1" si="55"/>
        <v>#NAME?</v>
      </c>
      <c r="CM88" s="37" t="e">
        <f t="shared" ca="1" si="55"/>
        <v>#NAME?</v>
      </c>
      <c r="CN88" s="37" t="e">
        <f t="shared" ca="1" si="55"/>
        <v>#NAME?</v>
      </c>
      <c r="CO88" s="37" t="e">
        <f t="shared" ca="1" si="55"/>
        <v>#NAME?</v>
      </c>
      <c r="CP88" s="37" t="e">
        <f t="shared" ca="1" si="55"/>
        <v>#NAME?</v>
      </c>
      <c r="CQ88" s="37" t="e">
        <f t="shared" ca="1" si="55"/>
        <v>#NAME?</v>
      </c>
      <c r="CR88" s="37" t="e">
        <f t="shared" ca="1" si="55"/>
        <v>#NAME?</v>
      </c>
      <c r="CS88" s="37" t="e">
        <f t="shared" ca="1" si="55"/>
        <v>#NAME?</v>
      </c>
      <c r="CT88" s="37" t="e">
        <f t="shared" ca="1" si="55"/>
        <v>#NAME?</v>
      </c>
      <c r="CU88" s="37" t="e">
        <f t="shared" ca="1" si="55"/>
        <v>#NAME?</v>
      </c>
      <c r="CV88" s="37" t="e">
        <f t="shared" ca="1" si="55"/>
        <v>#NAME?</v>
      </c>
      <c r="CW88" s="37" t="e">
        <f t="shared" ca="1" si="55"/>
        <v>#NAME?</v>
      </c>
      <c r="CX88" s="37" t="e">
        <f t="shared" ca="1" si="55"/>
        <v>#NAME?</v>
      </c>
      <c r="CY88" s="37" t="e">
        <f t="shared" ca="1" si="55"/>
        <v>#NAME?</v>
      </c>
    </row>
    <row r="89" spans="1:103" s="20" customFormat="1" x14ac:dyDescent="0.25">
      <c r="A89" s="118" t="s">
        <v>92</v>
      </c>
      <c r="B89" s="57">
        <v>150</v>
      </c>
      <c r="C89" s="57">
        <v>0</v>
      </c>
      <c r="D89" s="57">
        <v>0</v>
      </c>
      <c r="E89" s="57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0</v>
      </c>
      <c r="M89" s="57">
        <v>0</v>
      </c>
      <c r="N89" s="57">
        <v>0</v>
      </c>
      <c r="O89" s="57">
        <v>150</v>
      </c>
      <c r="P89" s="57">
        <v>0</v>
      </c>
      <c r="Q89" s="57">
        <v>0</v>
      </c>
      <c r="R89" s="57">
        <v>0</v>
      </c>
      <c r="S89" s="57">
        <v>0</v>
      </c>
      <c r="T89" s="57">
        <v>0</v>
      </c>
      <c r="U89" s="57">
        <v>0</v>
      </c>
      <c r="V89" s="57">
        <v>0</v>
      </c>
      <c r="W89" s="57">
        <v>0</v>
      </c>
      <c r="X89" s="57">
        <v>0</v>
      </c>
      <c r="Y89" s="57">
        <v>0</v>
      </c>
      <c r="Z89" s="57">
        <v>0</v>
      </c>
      <c r="AA89" s="57">
        <v>0</v>
      </c>
      <c r="AB89" s="57">
        <v>150</v>
      </c>
      <c r="AC89" s="57">
        <v>144</v>
      </c>
      <c r="AD89" s="57">
        <v>176</v>
      </c>
      <c r="AE89" s="57">
        <v>220</v>
      </c>
      <c r="AF89" s="57">
        <v>204</v>
      </c>
      <c r="AG89" s="57">
        <v>400</v>
      </c>
      <c r="AH89" s="57">
        <v>344</v>
      </c>
      <c r="AI89" s="57">
        <v>103</v>
      </c>
      <c r="AJ89" s="57">
        <v>0</v>
      </c>
      <c r="AK89" s="57">
        <v>215</v>
      </c>
      <c r="AL89" s="57">
        <v>132</v>
      </c>
      <c r="AM89" s="23">
        <v>318</v>
      </c>
      <c r="AN89" s="23">
        <v>316</v>
      </c>
      <c r="AO89" s="23">
        <v>274</v>
      </c>
      <c r="AP89" s="23">
        <v>354</v>
      </c>
      <c r="AQ89" s="23">
        <v>305</v>
      </c>
      <c r="AR89" s="23">
        <v>224</v>
      </c>
      <c r="AS89" s="57">
        <v>132</v>
      </c>
      <c r="AT89" s="23">
        <v>232</v>
      </c>
      <c r="AU89" s="23">
        <v>260</v>
      </c>
      <c r="AV89" s="23">
        <v>212</v>
      </c>
      <c r="AW89" s="23">
        <v>246</v>
      </c>
      <c r="AX89" s="23">
        <v>199</v>
      </c>
      <c r="AY89" s="23">
        <v>212</v>
      </c>
      <c r="AZ89" s="23">
        <v>196</v>
      </c>
      <c r="BA89" s="23">
        <v>144</v>
      </c>
      <c r="BB89" s="23">
        <v>54</v>
      </c>
      <c r="BC89" s="23">
        <v>198</v>
      </c>
      <c r="BD89" s="23">
        <v>196</v>
      </c>
      <c r="BE89" s="23">
        <v>64</v>
      </c>
      <c r="BF89" s="23">
        <v>111</v>
      </c>
      <c r="BG89" s="23">
        <f>BK89+BF89</f>
        <v>263</v>
      </c>
      <c r="BH89" s="24" t="s">
        <v>92</v>
      </c>
      <c r="BI89" s="23">
        <v>100</v>
      </c>
      <c r="BJ89" s="23">
        <v>52</v>
      </c>
      <c r="BK89" s="23">
        <v>152</v>
      </c>
      <c r="BL89" s="23">
        <f>BI89</f>
        <v>100</v>
      </c>
      <c r="BM89" s="23">
        <f>BG89</f>
        <v>263</v>
      </c>
      <c r="BN89" s="23">
        <f>BN66</f>
        <v>229</v>
      </c>
      <c r="BO89" s="23">
        <v>281</v>
      </c>
      <c r="BP89" s="23">
        <v>279</v>
      </c>
      <c r="BQ89" s="23">
        <v>214</v>
      </c>
      <c r="BR89" s="23">
        <v>184</v>
      </c>
      <c r="BS89" s="23">
        <v>212</v>
      </c>
      <c r="BT89" s="23">
        <v>221</v>
      </c>
      <c r="BU89" s="23">
        <v>218</v>
      </c>
      <c r="BV89" s="23">
        <v>173</v>
      </c>
      <c r="BW89" s="23">
        <v>189</v>
      </c>
      <c r="BX89" s="23">
        <v>298</v>
      </c>
      <c r="BY89" s="23">
        <v>258</v>
      </c>
      <c r="BZ89" s="23">
        <v>311</v>
      </c>
      <c r="CA89" s="23">
        <v>287</v>
      </c>
      <c r="CB89" s="23">
        <v>297</v>
      </c>
      <c r="CC89" s="23">
        <v>239</v>
      </c>
      <c r="CD89" s="23">
        <v>328</v>
      </c>
      <c r="CE89" s="23">
        <v>293</v>
      </c>
      <c r="CF89" s="23">
        <v>322</v>
      </c>
      <c r="CG89" s="23">
        <v>302</v>
      </c>
      <c r="CH89" s="23">
        <v>392</v>
      </c>
      <c r="CI89" s="23">
        <v>387</v>
      </c>
      <c r="CJ89" s="23">
        <v>336</v>
      </c>
      <c r="CK89" s="23">
        <v>335</v>
      </c>
      <c r="CL89" s="23">
        <v>345</v>
      </c>
      <c r="CM89" s="23">
        <v>0</v>
      </c>
      <c r="CN89" s="23">
        <v>0</v>
      </c>
      <c r="CO89" s="23">
        <v>0</v>
      </c>
      <c r="CP89" s="23">
        <v>0</v>
      </c>
      <c r="CQ89" s="23">
        <v>0</v>
      </c>
      <c r="CR89" s="23">
        <v>0</v>
      </c>
      <c r="CS89" s="23">
        <v>0</v>
      </c>
      <c r="CT89" s="23">
        <v>0</v>
      </c>
      <c r="CU89" s="23">
        <v>0</v>
      </c>
      <c r="CV89" s="23">
        <v>0</v>
      </c>
      <c r="CW89" s="23">
        <v>0</v>
      </c>
      <c r="CX89" s="23">
        <v>0</v>
      </c>
      <c r="CY89" s="23">
        <v>0</v>
      </c>
    </row>
    <row r="90" spans="1:103" x14ac:dyDescent="0.25">
      <c r="A90" s="52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101"/>
      <c r="AK90" s="53"/>
      <c r="AL90" s="101"/>
      <c r="AM90" s="53"/>
      <c r="AN90" s="53"/>
      <c r="AO90" s="53"/>
      <c r="AP90" s="53"/>
      <c r="AQ90" s="53"/>
      <c r="AR90" s="53"/>
      <c r="AS90" s="101"/>
      <c r="AT90" s="53"/>
      <c r="AU90" s="53"/>
      <c r="AV90" s="53"/>
      <c r="AW90" s="53"/>
      <c r="AX90" s="53"/>
      <c r="AY90" s="53"/>
      <c r="AZ90" s="53"/>
      <c r="BA90" s="101"/>
      <c r="BB90" s="101"/>
      <c r="BC90" s="53"/>
      <c r="BD90" s="53"/>
      <c r="BE90" s="53"/>
      <c r="BF90" s="53"/>
      <c r="BG90" s="53"/>
      <c r="BH90" s="52"/>
      <c r="BI90" s="53"/>
      <c r="BJ90" s="53"/>
      <c r="BK90" s="53"/>
      <c r="BL90" s="53"/>
      <c r="BM90" s="53"/>
      <c r="BN90" s="53"/>
      <c r="BO90" s="53"/>
      <c r="BP90" s="53"/>
      <c r="BQ90" s="53"/>
      <c r="BR90" s="53"/>
      <c r="BS90" s="53"/>
      <c r="BT90" s="53"/>
      <c r="BU90" s="53"/>
      <c r="BV90" s="53"/>
      <c r="BW90" s="53"/>
      <c r="BX90" s="53"/>
      <c r="BY90" s="53"/>
      <c r="BZ90" s="53"/>
      <c r="CA90" s="53"/>
      <c r="CB90" s="53"/>
      <c r="CC90" s="53"/>
      <c r="CD90" s="53"/>
      <c r="CE90" s="53"/>
      <c r="CF90" s="53"/>
      <c r="CG90" s="53"/>
      <c r="CH90" s="53"/>
      <c r="CI90" s="53"/>
      <c r="CJ90" s="53"/>
      <c r="CK90" s="53"/>
      <c r="CL90" s="53"/>
      <c r="CM90" s="53"/>
      <c r="CN90" s="53"/>
      <c r="CO90" s="53"/>
      <c r="CP90" s="53"/>
      <c r="CQ90" s="53"/>
      <c r="CR90" s="53"/>
      <c r="CS90" s="53"/>
      <c r="CT90" s="53"/>
      <c r="CU90" s="53"/>
      <c r="CV90" s="53"/>
      <c r="CW90" s="53"/>
      <c r="CX90" s="53"/>
      <c r="CY90" s="53"/>
    </row>
    <row r="91" spans="1:103" s="51" customFormat="1" x14ac:dyDescent="0.25">
      <c r="A91" s="31" t="s">
        <v>93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3" t="s">
        <v>8</v>
      </c>
      <c r="AJ91" s="34" t="s">
        <v>7</v>
      </c>
      <c r="AK91" s="33" t="s">
        <v>10</v>
      </c>
      <c r="AL91" s="34" t="s">
        <v>7</v>
      </c>
      <c r="AM91" s="33">
        <v>44743</v>
      </c>
      <c r="AN91" s="33">
        <v>44774</v>
      </c>
      <c r="AO91" s="33">
        <v>44805</v>
      </c>
      <c r="AP91" s="33">
        <v>44835</v>
      </c>
      <c r="AQ91" s="33">
        <v>44866</v>
      </c>
      <c r="AR91" s="33">
        <v>44896</v>
      </c>
      <c r="AS91" s="34" t="s">
        <v>7</v>
      </c>
      <c r="AT91" s="33" t="e">
        <f t="shared" ref="AT91:BD91" ca="1" si="56">AT$5</f>
        <v>#NAME?</v>
      </c>
      <c r="AU91" s="33" t="e">
        <f t="shared" ca="1" si="56"/>
        <v>#NAME?</v>
      </c>
      <c r="AV91" s="33" t="e">
        <f t="shared" ca="1" si="56"/>
        <v>#NAME?</v>
      </c>
      <c r="AW91" s="33" t="e">
        <f t="shared" ca="1" si="56"/>
        <v>#NAME?</v>
      </c>
      <c r="AX91" s="33" t="e">
        <f t="shared" ca="1" si="56"/>
        <v>#NAME?</v>
      </c>
      <c r="AY91" s="33" t="e">
        <f t="shared" ca="1" si="56"/>
        <v>#NAME?</v>
      </c>
      <c r="AZ91" s="33" t="e">
        <f t="shared" ca="1" si="56"/>
        <v>#NAME?</v>
      </c>
      <c r="BA91" s="34" t="str">
        <f t="shared" si="56"/>
        <v>1 - 24 de Ago-23</v>
      </c>
      <c r="BB91" s="34" t="str">
        <f t="shared" si="56"/>
        <v>24 - 31 de Ago-23</v>
      </c>
      <c r="BC91" s="33" t="e">
        <f t="shared" ca="1" si="56"/>
        <v>#NAME?</v>
      </c>
      <c r="BD91" s="33" t="e">
        <f t="shared" ca="1" si="56"/>
        <v>#NAME?</v>
      </c>
      <c r="BE91" s="35" t="s">
        <v>14</v>
      </c>
      <c r="BF91" s="33" t="str">
        <f>BF$5</f>
        <v>01 - 15-Out-2023</v>
      </c>
      <c r="BG91" s="33" t="e">
        <f ca="1">BG$5</f>
        <v>#NAME?</v>
      </c>
      <c r="BH91" s="64" t="s">
        <v>94</v>
      </c>
      <c r="BI91" s="66"/>
      <c r="BJ91" s="66"/>
      <c r="BK91" s="9" t="str">
        <f>BK$5</f>
        <v>16 - 31-Out-2023</v>
      </c>
      <c r="BL91" s="66"/>
      <c r="BM91" s="9">
        <f t="shared" ref="BM91:CY91" si="57">BM$5</f>
        <v>45200</v>
      </c>
      <c r="BN91" s="37" t="e">
        <f t="shared" ca="1" si="57"/>
        <v>#NAME?</v>
      </c>
      <c r="BO91" s="37" t="e">
        <f t="shared" ca="1" si="57"/>
        <v>#NAME?</v>
      </c>
      <c r="BP91" s="37" t="e">
        <f t="shared" ca="1" si="57"/>
        <v>#NAME?</v>
      </c>
      <c r="BQ91" s="37" t="e">
        <f t="shared" ca="1" si="57"/>
        <v>#NAME?</v>
      </c>
      <c r="BR91" s="37" t="e">
        <f t="shared" ca="1" si="57"/>
        <v>#NAME?</v>
      </c>
      <c r="BS91" s="37" t="e">
        <f t="shared" ca="1" si="57"/>
        <v>#NAME?</v>
      </c>
      <c r="BT91" s="37" t="e">
        <f t="shared" ca="1" si="57"/>
        <v>#NAME?</v>
      </c>
      <c r="BU91" s="37" t="e">
        <f t="shared" ca="1" si="57"/>
        <v>#NAME?</v>
      </c>
      <c r="BV91" s="37" t="e">
        <f t="shared" ca="1" si="57"/>
        <v>#NAME?</v>
      </c>
      <c r="BW91" s="37" t="e">
        <f t="shared" ca="1" si="57"/>
        <v>#NAME?</v>
      </c>
      <c r="BX91" s="37" t="e">
        <f t="shared" ca="1" si="57"/>
        <v>#NAME?</v>
      </c>
      <c r="BY91" s="37" t="e">
        <f t="shared" ca="1" si="57"/>
        <v>#NAME?</v>
      </c>
      <c r="BZ91" s="37" t="e">
        <f t="shared" ca="1" si="57"/>
        <v>#NAME?</v>
      </c>
      <c r="CA91" s="37" t="e">
        <f t="shared" ca="1" si="57"/>
        <v>#NAME?</v>
      </c>
      <c r="CB91" s="37" t="e">
        <f t="shared" ca="1" si="57"/>
        <v>#NAME?</v>
      </c>
      <c r="CC91" s="37" t="e">
        <f t="shared" ca="1" si="57"/>
        <v>#NAME?</v>
      </c>
      <c r="CD91" s="37" t="e">
        <f t="shared" ca="1" si="57"/>
        <v>#NAME?</v>
      </c>
      <c r="CE91" s="37" t="e">
        <f t="shared" ca="1" si="57"/>
        <v>#NAME?</v>
      </c>
      <c r="CF91" s="37" t="e">
        <f t="shared" ca="1" si="57"/>
        <v>#NAME?</v>
      </c>
      <c r="CG91" s="37" t="e">
        <f t="shared" ca="1" si="57"/>
        <v>#NAME?</v>
      </c>
      <c r="CH91" s="37" t="e">
        <f t="shared" ca="1" si="57"/>
        <v>#NAME?</v>
      </c>
      <c r="CI91" s="37" t="e">
        <f t="shared" ca="1" si="57"/>
        <v>#NAME?</v>
      </c>
      <c r="CJ91" s="37" t="e">
        <f t="shared" ca="1" si="57"/>
        <v>#NAME?</v>
      </c>
      <c r="CK91" s="37" t="e">
        <f t="shared" ca="1" si="57"/>
        <v>#NAME?</v>
      </c>
      <c r="CL91" s="37" t="e">
        <f t="shared" ca="1" si="57"/>
        <v>#NAME?</v>
      </c>
      <c r="CM91" s="37" t="e">
        <f t="shared" ca="1" si="57"/>
        <v>#NAME?</v>
      </c>
      <c r="CN91" s="37" t="e">
        <f t="shared" ca="1" si="57"/>
        <v>#NAME?</v>
      </c>
      <c r="CO91" s="37" t="e">
        <f t="shared" ca="1" si="57"/>
        <v>#NAME?</v>
      </c>
      <c r="CP91" s="37" t="e">
        <f t="shared" ca="1" si="57"/>
        <v>#NAME?</v>
      </c>
      <c r="CQ91" s="37" t="e">
        <f t="shared" ca="1" si="57"/>
        <v>#NAME?</v>
      </c>
      <c r="CR91" s="37" t="e">
        <f t="shared" ca="1" si="57"/>
        <v>#NAME?</v>
      </c>
      <c r="CS91" s="37" t="e">
        <f t="shared" ca="1" si="57"/>
        <v>#NAME?</v>
      </c>
      <c r="CT91" s="37" t="e">
        <f t="shared" ca="1" si="57"/>
        <v>#NAME?</v>
      </c>
      <c r="CU91" s="37" t="e">
        <f t="shared" ca="1" si="57"/>
        <v>#NAME?</v>
      </c>
      <c r="CV91" s="37" t="e">
        <f t="shared" ca="1" si="57"/>
        <v>#NAME?</v>
      </c>
      <c r="CW91" s="37" t="e">
        <f t="shared" ca="1" si="57"/>
        <v>#NAME?</v>
      </c>
      <c r="CX91" s="37" t="e">
        <f t="shared" ca="1" si="57"/>
        <v>#NAME?</v>
      </c>
      <c r="CY91" s="37" t="e">
        <f t="shared" ca="1" si="57"/>
        <v>#NAME?</v>
      </c>
    </row>
    <row r="92" spans="1:103" s="20" customFormat="1" x14ac:dyDescent="0.25">
      <c r="A92" s="21" t="s">
        <v>95</v>
      </c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20">
        <v>0</v>
      </c>
      <c r="AJ92" s="23"/>
      <c r="AK92" s="23">
        <v>0</v>
      </c>
      <c r="AL92" s="23">
        <v>80</v>
      </c>
      <c r="AM92" s="23">
        <v>0</v>
      </c>
      <c r="AN92" s="23">
        <v>40</v>
      </c>
      <c r="AO92" s="23">
        <v>100</v>
      </c>
      <c r="AP92" s="23">
        <v>80</v>
      </c>
      <c r="AQ92" s="23">
        <v>40</v>
      </c>
      <c r="AR92" s="23">
        <v>100</v>
      </c>
      <c r="AS92" s="23">
        <v>80</v>
      </c>
      <c r="AT92" s="23">
        <v>80</v>
      </c>
      <c r="AU92" s="23">
        <v>80</v>
      </c>
      <c r="AV92" s="23">
        <v>120</v>
      </c>
      <c r="AW92" s="23">
        <v>80</v>
      </c>
      <c r="AX92" s="23">
        <v>168</v>
      </c>
      <c r="AY92" s="23">
        <v>120</v>
      </c>
      <c r="AZ92" s="23">
        <v>96</v>
      </c>
      <c r="BA92" s="23">
        <v>96</v>
      </c>
      <c r="BB92" s="23">
        <v>0</v>
      </c>
      <c r="BC92" s="23">
        <v>96</v>
      </c>
      <c r="BD92" s="23">
        <v>100</v>
      </c>
      <c r="BE92" s="23">
        <v>39</v>
      </c>
      <c r="BF92" s="23">
        <v>44</v>
      </c>
      <c r="BG92" s="23">
        <f>BF92+BK92</f>
        <v>88</v>
      </c>
      <c r="BH92" s="68" t="s">
        <v>95</v>
      </c>
      <c r="BI92" s="121"/>
      <c r="BJ92" s="121"/>
      <c r="BK92" s="23">
        <v>44</v>
      </c>
      <c r="BL92" s="121"/>
      <c r="BM92" s="23">
        <f>BG92</f>
        <v>88</v>
      </c>
      <c r="BN92" s="23">
        <v>40</v>
      </c>
      <c r="BO92" s="23">
        <v>40</v>
      </c>
      <c r="BP92" s="23">
        <v>45</v>
      </c>
      <c r="BQ92" s="23">
        <v>32</v>
      </c>
      <c r="BR92" s="23">
        <v>36</v>
      </c>
      <c r="BS92" s="23">
        <v>32</v>
      </c>
      <c r="BT92" s="23">
        <v>32</v>
      </c>
      <c r="BU92" s="23">
        <v>32</v>
      </c>
      <c r="BV92" s="23">
        <v>32</v>
      </c>
      <c r="BW92" s="23">
        <v>32</v>
      </c>
      <c r="BX92" s="57">
        <v>32</v>
      </c>
      <c r="BY92" s="57">
        <v>32</v>
      </c>
      <c r="BZ92" s="57">
        <v>32</v>
      </c>
      <c r="CA92" s="57">
        <v>32</v>
      </c>
      <c r="CB92" s="57">
        <v>32</v>
      </c>
      <c r="CC92" s="57">
        <v>32</v>
      </c>
      <c r="CD92" s="57">
        <v>32</v>
      </c>
      <c r="CE92" s="57">
        <v>32</v>
      </c>
      <c r="CF92" s="57">
        <v>36</v>
      </c>
      <c r="CG92" s="57">
        <v>32</v>
      </c>
      <c r="CH92" s="57">
        <v>45</v>
      </c>
      <c r="CI92" s="57">
        <v>54</v>
      </c>
      <c r="CJ92" s="57">
        <v>45</v>
      </c>
      <c r="CK92" s="57">
        <v>45</v>
      </c>
      <c r="CL92" s="57">
        <v>40</v>
      </c>
      <c r="CM92" s="57"/>
      <c r="CN92" s="57"/>
      <c r="CO92" s="57"/>
      <c r="CP92" s="57"/>
      <c r="CQ92" s="57"/>
      <c r="CR92" s="57"/>
      <c r="CS92" s="57"/>
      <c r="CT92" s="57"/>
      <c r="CU92" s="57"/>
      <c r="CV92" s="57"/>
      <c r="CW92" s="57"/>
      <c r="CX92" s="57"/>
      <c r="CY92" s="57"/>
    </row>
    <row r="93" spans="1:103" s="20" customFormat="1" hidden="1" x14ac:dyDescent="0.25">
      <c r="A93" s="21" t="s">
        <v>96</v>
      </c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20">
        <v>80</v>
      </c>
      <c r="AJ93" s="23">
        <v>200</v>
      </c>
      <c r="AK93" s="23">
        <v>180</v>
      </c>
      <c r="AL93" s="23">
        <v>200</v>
      </c>
      <c r="AM93" s="23">
        <v>260</v>
      </c>
      <c r="AN93" s="23">
        <v>270</v>
      </c>
      <c r="AO93" s="23">
        <v>252</v>
      </c>
      <c r="AP93" s="23">
        <v>240</v>
      </c>
      <c r="AQ93" s="23">
        <v>240</v>
      </c>
      <c r="AR93" s="23">
        <v>264</v>
      </c>
      <c r="AS93" s="23">
        <v>200</v>
      </c>
      <c r="AT93" s="23">
        <v>264</v>
      </c>
      <c r="AU93" s="23">
        <v>240</v>
      </c>
      <c r="AV93" s="23">
        <v>276</v>
      </c>
      <c r="AW93" s="23">
        <v>216</v>
      </c>
      <c r="AX93" s="23">
        <v>276</v>
      </c>
      <c r="AY93" s="23">
        <v>252</v>
      </c>
      <c r="AZ93" s="23">
        <v>252</v>
      </c>
      <c r="BA93" s="23">
        <v>216</v>
      </c>
      <c r="BB93" s="23">
        <v>50</v>
      </c>
      <c r="BC93" s="23">
        <v>266</v>
      </c>
      <c r="BD93" s="23">
        <v>252</v>
      </c>
      <c r="BE93" s="23">
        <v>97</v>
      </c>
      <c r="BF93" s="23">
        <v>120</v>
      </c>
      <c r="BG93" s="23">
        <v>252</v>
      </c>
      <c r="BH93" s="68"/>
      <c r="BI93" s="121"/>
      <c r="BJ93" s="121"/>
      <c r="BK93" s="23"/>
      <c r="BL93" s="121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</row>
    <row r="94" spans="1:103" s="20" customFormat="1" x14ac:dyDescent="0.25">
      <c r="A94" s="21" t="s">
        <v>97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20">
        <v>80</v>
      </c>
      <c r="AJ94" s="23">
        <v>200</v>
      </c>
      <c r="AK94" s="23">
        <v>180</v>
      </c>
      <c r="AL94" s="23">
        <v>200</v>
      </c>
      <c r="AM94" s="23">
        <v>260</v>
      </c>
      <c r="AN94" s="23">
        <v>270</v>
      </c>
      <c r="AO94" s="23">
        <v>250</v>
      </c>
      <c r="AP94" s="23">
        <v>250</v>
      </c>
      <c r="AQ94" s="23">
        <v>240</v>
      </c>
      <c r="AR94" s="23">
        <v>270</v>
      </c>
      <c r="AS94" s="23">
        <v>200</v>
      </c>
      <c r="AT94" s="23">
        <v>260</v>
      </c>
      <c r="AU94" s="23">
        <v>200</v>
      </c>
      <c r="AV94" s="23">
        <v>230</v>
      </c>
      <c r="AW94" s="23">
        <v>200</v>
      </c>
      <c r="AX94" s="23">
        <v>230</v>
      </c>
      <c r="AY94" s="23">
        <v>210</v>
      </c>
      <c r="AZ94" s="23">
        <v>210</v>
      </c>
      <c r="BA94" s="23">
        <v>180</v>
      </c>
      <c r="BB94" s="23">
        <v>50</v>
      </c>
      <c r="BC94" s="23">
        <v>230</v>
      </c>
      <c r="BD94" s="23">
        <v>210</v>
      </c>
      <c r="BE94" s="23">
        <v>97</v>
      </c>
      <c r="BF94" s="23">
        <v>100</v>
      </c>
      <c r="BG94" s="23">
        <f>BF94+BK94</f>
        <v>220</v>
      </c>
      <c r="BH94" s="68" t="s">
        <v>97</v>
      </c>
      <c r="BI94" s="121"/>
      <c r="BJ94" s="121"/>
      <c r="BK94" s="23">
        <v>120</v>
      </c>
      <c r="BL94" s="121"/>
      <c r="BM94" s="23">
        <f>BG94</f>
        <v>220</v>
      </c>
      <c r="BN94" s="23">
        <v>40</v>
      </c>
      <c r="BO94" s="23">
        <v>16</v>
      </c>
      <c r="BP94" s="23">
        <v>20</v>
      </c>
      <c r="BQ94" s="23">
        <v>16</v>
      </c>
      <c r="BR94" s="23">
        <v>12</v>
      </c>
      <c r="BS94" s="23">
        <v>15</v>
      </c>
      <c r="BT94" s="23">
        <v>12</v>
      </c>
      <c r="BU94" s="23">
        <v>12</v>
      </c>
      <c r="BV94" s="23">
        <v>12</v>
      </c>
      <c r="BW94" s="23">
        <v>12</v>
      </c>
      <c r="BX94" s="57">
        <v>12</v>
      </c>
      <c r="BY94" s="57">
        <v>12</v>
      </c>
      <c r="BZ94" s="57">
        <v>12</v>
      </c>
      <c r="CA94" s="57">
        <v>15</v>
      </c>
      <c r="CB94" s="57">
        <v>12</v>
      </c>
      <c r="CC94" s="57">
        <v>12</v>
      </c>
      <c r="CD94" s="57">
        <v>12</v>
      </c>
      <c r="CE94" s="57">
        <v>15</v>
      </c>
      <c r="CF94" s="57">
        <v>12</v>
      </c>
      <c r="CG94" s="57">
        <v>12</v>
      </c>
      <c r="CH94" s="57">
        <v>12</v>
      </c>
      <c r="CI94" s="57">
        <v>12</v>
      </c>
      <c r="CJ94" s="57">
        <v>15</v>
      </c>
      <c r="CK94" s="57">
        <v>12</v>
      </c>
      <c r="CL94" s="57">
        <v>16</v>
      </c>
      <c r="CM94" s="57"/>
      <c r="CN94" s="57"/>
      <c r="CO94" s="57"/>
      <c r="CP94" s="57"/>
      <c r="CQ94" s="57"/>
      <c r="CR94" s="57"/>
      <c r="CS94" s="57"/>
      <c r="CT94" s="57"/>
      <c r="CU94" s="57"/>
      <c r="CV94" s="57"/>
      <c r="CW94" s="57"/>
      <c r="CX94" s="57"/>
      <c r="CY94" s="57"/>
    </row>
    <row r="95" spans="1:103" s="20" customFormat="1" x14ac:dyDescent="0.25">
      <c r="A95" s="21" t="s">
        <v>98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20">
        <v>120</v>
      </c>
      <c r="AJ95" s="23"/>
      <c r="AK95" s="23">
        <v>400</v>
      </c>
      <c r="AL95" s="23">
        <v>400</v>
      </c>
      <c r="AM95" s="23">
        <v>520</v>
      </c>
      <c r="AN95" s="23">
        <v>460</v>
      </c>
      <c r="AO95" s="23">
        <v>420</v>
      </c>
      <c r="AP95" s="23">
        <v>400</v>
      </c>
      <c r="AQ95" s="23">
        <v>400</v>
      </c>
      <c r="AR95" s="23">
        <v>440</v>
      </c>
      <c r="AS95" s="23">
        <v>400</v>
      </c>
      <c r="AT95" s="23">
        <v>440</v>
      </c>
      <c r="AU95" s="23">
        <v>480</v>
      </c>
      <c r="AV95" s="23">
        <v>540</v>
      </c>
      <c r="AW95" s="23">
        <v>440</v>
      </c>
      <c r="AX95" s="23">
        <v>460</v>
      </c>
      <c r="AY95" s="23">
        <v>420</v>
      </c>
      <c r="AZ95" s="23">
        <v>420</v>
      </c>
      <c r="BA95" s="23">
        <v>360</v>
      </c>
      <c r="BB95" s="23">
        <v>100</v>
      </c>
      <c r="BC95" s="23">
        <v>460</v>
      </c>
      <c r="BD95" s="23">
        <v>440</v>
      </c>
      <c r="BE95" s="23">
        <v>194</v>
      </c>
      <c r="BF95" s="23">
        <v>200</v>
      </c>
      <c r="BG95" s="23">
        <f>BF95+BK95</f>
        <v>440</v>
      </c>
      <c r="BH95" s="68" t="s">
        <v>98</v>
      </c>
      <c r="BI95" s="121"/>
      <c r="BJ95" s="121"/>
      <c r="BK95" s="23">
        <v>240</v>
      </c>
      <c r="BL95" s="121"/>
      <c r="BM95" s="23">
        <f>BG95</f>
        <v>440</v>
      </c>
      <c r="BN95" s="23">
        <v>140</v>
      </c>
      <c r="BO95" s="23">
        <v>131</v>
      </c>
      <c r="BP95" s="23">
        <v>185</v>
      </c>
      <c r="BQ95" s="23">
        <v>104</v>
      </c>
      <c r="BR95" s="23">
        <v>104</v>
      </c>
      <c r="BS95" s="23">
        <v>107</v>
      </c>
      <c r="BT95" s="23">
        <v>100</v>
      </c>
      <c r="BU95" s="23">
        <v>100</v>
      </c>
      <c r="BV95" s="23">
        <v>100</v>
      </c>
      <c r="BW95" s="23">
        <v>100</v>
      </c>
      <c r="BX95" s="57">
        <v>104</v>
      </c>
      <c r="BY95" s="57">
        <v>104</v>
      </c>
      <c r="BZ95" s="57">
        <v>104</v>
      </c>
      <c r="CA95" s="57">
        <v>104</v>
      </c>
      <c r="CB95" s="57">
        <v>108</v>
      </c>
      <c r="CC95" s="57">
        <v>108</v>
      </c>
      <c r="CD95" s="57">
        <v>108</v>
      </c>
      <c r="CE95" s="57">
        <v>107</v>
      </c>
      <c r="CF95" s="57">
        <v>108</v>
      </c>
      <c r="CG95" s="57">
        <f>72+36</f>
        <v>108</v>
      </c>
      <c r="CH95" s="57">
        <v>108</v>
      </c>
      <c r="CI95" s="57">
        <v>160</v>
      </c>
      <c r="CJ95" s="57">
        <v>129</v>
      </c>
      <c r="CK95" s="57">
        <v>138</v>
      </c>
      <c r="CL95" s="57">
        <v>111</v>
      </c>
      <c r="CM95" s="57"/>
      <c r="CN95" s="57"/>
      <c r="CO95" s="57"/>
      <c r="CP95" s="57"/>
      <c r="CQ95" s="57"/>
      <c r="CR95" s="57"/>
      <c r="CS95" s="57"/>
      <c r="CT95" s="57"/>
      <c r="CU95" s="57"/>
      <c r="CV95" s="57"/>
      <c r="CW95" s="57"/>
      <c r="CX95" s="57"/>
      <c r="CY95" s="57"/>
    </row>
    <row r="96" spans="1:103" s="20" customFormat="1" x14ac:dyDescent="0.25">
      <c r="A96" s="21" t="s">
        <v>99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20">
        <v>25</v>
      </c>
      <c r="AJ96" s="23">
        <v>120</v>
      </c>
      <c r="AK96" s="23">
        <v>75</v>
      </c>
      <c r="AL96" s="23">
        <v>120</v>
      </c>
      <c r="AM96" s="23">
        <v>100</v>
      </c>
      <c r="AN96" s="23">
        <v>120</v>
      </c>
      <c r="AO96" s="23">
        <v>150</v>
      </c>
      <c r="AP96" s="23">
        <v>120</v>
      </c>
      <c r="AQ96" s="23">
        <v>120</v>
      </c>
      <c r="AR96" s="23">
        <v>150</v>
      </c>
      <c r="AS96" s="23">
        <v>120</v>
      </c>
      <c r="AT96" s="23">
        <v>140</v>
      </c>
      <c r="AU96" s="23">
        <v>120</v>
      </c>
      <c r="AV96" s="23">
        <v>150</v>
      </c>
      <c r="AW96" s="23">
        <v>120</v>
      </c>
      <c r="AX96" s="23">
        <v>245</v>
      </c>
      <c r="AY96" s="23">
        <v>175</v>
      </c>
      <c r="AZ96" s="23">
        <v>120</v>
      </c>
      <c r="BA96" s="23">
        <v>120</v>
      </c>
      <c r="BB96" s="23">
        <v>0</v>
      </c>
      <c r="BC96" s="23">
        <v>120</v>
      </c>
      <c r="BD96" s="23">
        <v>150</v>
      </c>
      <c r="BE96" s="23">
        <v>58</v>
      </c>
      <c r="BF96" s="23">
        <v>60</v>
      </c>
      <c r="BG96" s="23">
        <f>BF96+BK96</f>
        <v>120</v>
      </c>
      <c r="BH96" s="68" t="s">
        <v>99</v>
      </c>
      <c r="BI96" s="121"/>
      <c r="BJ96" s="121"/>
      <c r="BK96" s="23">
        <v>60</v>
      </c>
      <c r="BL96" s="121"/>
      <c r="BM96" s="23">
        <f>BG96</f>
        <v>120</v>
      </c>
      <c r="BN96" s="23">
        <v>60</v>
      </c>
      <c r="BO96" s="23">
        <v>50</v>
      </c>
      <c r="BP96" s="23">
        <v>63</v>
      </c>
      <c r="BQ96" s="23">
        <v>40</v>
      </c>
      <c r="BR96" s="23">
        <v>45</v>
      </c>
      <c r="BS96" s="23">
        <v>40</v>
      </c>
      <c r="BT96" s="23">
        <v>40</v>
      </c>
      <c r="BU96" s="23">
        <v>40</v>
      </c>
      <c r="BV96" s="23">
        <v>40</v>
      </c>
      <c r="BW96" s="23">
        <v>40</v>
      </c>
      <c r="BX96" s="57">
        <v>40</v>
      </c>
      <c r="BY96" s="57">
        <v>40</v>
      </c>
      <c r="BZ96" s="57">
        <v>40</v>
      </c>
      <c r="CA96" s="57">
        <v>40</v>
      </c>
      <c r="CB96" s="57">
        <v>40</v>
      </c>
      <c r="CC96" s="57">
        <v>40</v>
      </c>
      <c r="CD96" s="57">
        <v>40</v>
      </c>
      <c r="CE96" s="57">
        <v>40</v>
      </c>
      <c r="CF96" s="57">
        <v>45</v>
      </c>
      <c r="CG96" s="57">
        <v>40</v>
      </c>
      <c r="CH96" s="57">
        <v>36</v>
      </c>
      <c r="CI96" s="57">
        <v>63</v>
      </c>
      <c r="CJ96" s="57">
        <v>54</v>
      </c>
      <c r="CK96" s="57">
        <v>54</v>
      </c>
      <c r="CL96" s="57">
        <v>64</v>
      </c>
      <c r="CM96" s="57"/>
      <c r="CN96" s="57"/>
      <c r="CO96" s="57"/>
      <c r="CP96" s="57"/>
      <c r="CQ96" s="57"/>
      <c r="CR96" s="57"/>
      <c r="CS96" s="57"/>
      <c r="CT96" s="57"/>
      <c r="CU96" s="57"/>
      <c r="CV96" s="57"/>
      <c r="CW96" s="57"/>
      <c r="CX96" s="57"/>
      <c r="CY96" s="57"/>
    </row>
    <row r="97" spans="1:103" s="130" customFormat="1" x14ac:dyDescent="0.25">
      <c r="A97" s="59" t="s">
        <v>33</v>
      </c>
      <c r="B97" s="123"/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3"/>
      <c r="AH97" s="123"/>
      <c r="AI97" s="124">
        <v>305</v>
      </c>
      <c r="AJ97" s="125">
        <v>520</v>
      </c>
      <c r="AK97" s="126">
        <v>835</v>
      </c>
      <c r="AL97" s="125">
        <v>1000</v>
      </c>
      <c r="AM97" s="126">
        <v>1140</v>
      </c>
      <c r="AN97" s="126">
        <v>1160</v>
      </c>
      <c r="AO97" s="126">
        <v>1172</v>
      </c>
      <c r="AP97" s="126">
        <v>1090</v>
      </c>
      <c r="AQ97" s="126">
        <v>1040</v>
      </c>
      <c r="AR97" s="126">
        <v>1224</v>
      </c>
      <c r="AS97" s="125">
        <f t="shared" ref="AS97:BD97" si="58">SUM(AS92:AS96)</f>
        <v>1000</v>
      </c>
      <c r="AT97" s="126">
        <f t="shared" si="58"/>
        <v>1184</v>
      </c>
      <c r="AU97" s="126">
        <f t="shared" si="58"/>
        <v>1120</v>
      </c>
      <c r="AV97" s="126">
        <f t="shared" si="58"/>
        <v>1316</v>
      </c>
      <c r="AW97" s="126">
        <f t="shared" si="58"/>
        <v>1056</v>
      </c>
      <c r="AX97" s="126">
        <f t="shared" si="58"/>
        <v>1379</v>
      </c>
      <c r="AY97" s="126">
        <f t="shared" si="58"/>
        <v>1177</v>
      </c>
      <c r="AZ97" s="126">
        <f t="shared" si="58"/>
        <v>1098</v>
      </c>
      <c r="BA97" s="125">
        <f t="shared" si="58"/>
        <v>972</v>
      </c>
      <c r="BB97" s="125">
        <f t="shared" si="58"/>
        <v>200</v>
      </c>
      <c r="BC97" s="126">
        <f t="shared" si="58"/>
        <v>1172</v>
      </c>
      <c r="BD97" s="126">
        <f t="shared" si="58"/>
        <v>1152</v>
      </c>
      <c r="BE97" s="126">
        <v>484</v>
      </c>
      <c r="BF97" s="126">
        <f>SUM(BF92:BF96)</f>
        <v>524</v>
      </c>
      <c r="BG97" s="126">
        <f>SUM(BG92:BG96)</f>
        <v>1120</v>
      </c>
      <c r="BH97" s="127" t="s">
        <v>33</v>
      </c>
      <c r="BI97" s="128"/>
      <c r="BJ97" s="128"/>
      <c r="BK97" s="129">
        <f>SUM(BK92:BK96)</f>
        <v>464</v>
      </c>
      <c r="BL97" s="128"/>
      <c r="BM97" s="129">
        <f t="shared" ref="BM97:CY97" si="59">SUM(BM92:BM96)</f>
        <v>868</v>
      </c>
      <c r="BN97" s="129">
        <f t="shared" si="59"/>
        <v>280</v>
      </c>
      <c r="BO97" s="129">
        <f t="shared" si="59"/>
        <v>237</v>
      </c>
      <c r="BP97" s="129">
        <f t="shared" si="59"/>
        <v>313</v>
      </c>
      <c r="BQ97" s="129">
        <f t="shared" si="59"/>
        <v>192</v>
      </c>
      <c r="BR97" s="129">
        <f t="shared" si="59"/>
        <v>197</v>
      </c>
      <c r="BS97" s="129">
        <f t="shared" si="59"/>
        <v>194</v>
      </c>
      <c r="BT97" s="129">
        <f t="shared" si="59"/>
        <v>184</v>
      </c>
      <c r="BU97" s="129">
        <f t="shared" si="59"/>
        <v>184</v>
      </c>
      <c r="BV97" s="129">
        <f t="shared" si="59"/>
        <v>184</v>
      </c>
      <c r="BW97" s="129">
        <f t="shared" si="59"/>
        <v>184</v>
      </c>
      <c r="BX97" s="129">
        <f t="shared" si="59"/>
        <v>188</v>
      </c>
      <c r="BY97" s="129">
        <f t="shared" si="59"/>
        <v>188</v>
      </c>
      <c r="BZ97" s="129">
        <f t="shared" si="59"/>
        <v>188</v>
      </c>
      <c r="CA97" s="129">
        <f t="shared" si="59"/>
        <v>191</v>
      </c>
      <c r="CB97" s="129">
        <f t="shared" si="59"/>
        <v>192</v>
      </c>
      <c r="CC97" s="129">
        <f t="shared" si="59"/>
        <v>192</v>
      </c>
      <c r="CD97" s="129">
        <f t="shared" si="59"/>
        <v>192</v>
      </c>
      <c r="CE97" s="129">
        <f t="shared" si="59"/>
        <v>194</v>
      </c>
      <c r="CF97" s="129">
        <f t="shared" si="59"/>
        <v>201</v>
      </c>
      <c r="CG97" s="129">
        <f t="shared" si="59"/>
        <v>192</v>
      </c>
      <c r="CH97" s="129">
        <f t="shared" si="59"/>
        <v>201</v>
      </c>
      <c r="CI97" s="129">
        <f t="shared" si="59"/>
        <v>289</v>
      </c>
      <c r="CJ97" s="129">
        <f t="shared" si="59"/>
        <v>243</v>
      </c>
      <c r="CK97" s="129">
        <f t="shared" si="59"/>
        <v>249</v>
      </c>
      <c r="CL97" s="129">
        <f t="shared" si="59"/>
        <v>231</v>
      </c>
      <c r="CM97" s="129">
        <f t="shared" si="59"/>
        <v>0</v>
      </c>
      <c r="CN97" s="129">
        <f t="shared" si="59"/>
        <v>0</v>
      </c>
      <c r="CO97" s="129">
        <f t="shared" si="59"/>
        <v>0</v>
      </c>
      <c r="CP97" s="129">
        <f t="shared" si="59"/>
        <v>0</v>
      </c>
      <c r="CQ97" s="129">
        <f t="shared" si="59"/>
        <v>0</v>
      </c>
      <c r="CR97" s="129">
        <f t="shared" si="59"/>
        <v>0</v>
      </c>
      <c r="CS97" s="129">
        <f t="shared" si="59"/>
        <v>0</v>
      </c>
      <c r="CT97" s="129">
        <f t="shared" si="59"/>
        <v>0</v>
      </c>
      <c r="CU97" s="129">
        <f t="shared" si="59"/>
        <v>0</v>
      </c>
      <c r="CV97" s="129">
        <f t="shared" si="59"/>
        <v>0</v>
      </c>
      <c r="CW97" s="129">
        <f t="shared" si="59"/>
        <v>0</v>
      </c>
      <c r="CX97" s="129">
        <f t="shared" si="59"/>
        <v>0</v>
      </c>
      <c r="CY97" s="129">
        <f t="shared" si="59"/>
        <v>0</v>
      </c>
    </row>
    <row r="98" spans="1:103" x14ac:dyDescent="0.25">
      <c r="A98" s="52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101"/>
      <c r="AK98" s="53"/>
      <c r="AL98" s="101"/>
      <c r="AM98" s="53"/>
      <c r="AN98" s="53"/>
      <c r="AO98" s="53"/>
      <c r="AP98" s="53"/>
      <c r="AQ98" s="53"/>
      <c r="AR98" s="53"/>
      <c r="AS98" s="101"/>
      <c r="AT98" s="53"/>
      <c r="AU98" s="53"/>
      <c r="AV98" s="53"/>
      <c r="AW98" s="53"/>
      <c r="AX98" s="53"/>
      <c r="AY98" s="53"/>
      <c r="AZ98" s="53"/>
      <c r="BA98" s="101"/>
      <c r="BB98" s="101"/>
      <c r="BC98" s="53"/>
      <c r="BD98" s="53"/>
      <c r="BE98" s="53"/>
      <c r="BF98" s="53"/>
      <c r="BG98" s="53"/>
      <c r="BH98" s="52"/>
      <c r="BI98" s="53"/>
      <c r="BJ98" s="53"/>
      <c r="BK98" s="53"/>
      <c r="BL98" s="53"/>
      <c r="BM98" s="53"/>
      <c r="BN98" s="53"/>
      <c r="BO98" s="53"/>
      <c r="BP98" s="53"/>
      <c r="BQ98" s="53"/>
      <c r="BR98" s="53"/>
      <c r="BS98" s="53"/>
      <c r="BT98" s="53"/>
      <c r="BU98" s="53"/>
      <c r="BV98" s="53"/>
      <c r="BW98" s="53"/>
      <c r="BX98" s="53"/>
      <c r="BY98" s="53"/>
      <c r="BZ98" s="53"/>
      <c r="CA98" s="53"/>
      <c r="CB98" s="53"/>
      <c r="CC98" s="53"/>
      <c r="CD98" s="53"/>
      <c r="CE98" s="53"/>
      <c r="CF98" s="53"/>
      <c r="CG98" s="53"/>
      <c r="CH98" s="53"/>
      <c r="CI98" s="53"/>
      <c r="CJ98" s="53"/>
      <c r="CK98" s="53"/>
      <c r="CL98" s="53"/>
      <c r="CM98" s="53"/>
      <c r="CN98" s="53"/>
      <c r="CO98" s="53"/>
      <c r="CP98" s="53"/>
      <c r="CQ98" s="53"/>
      <c r="CR98" s="53"/>
      <c r="CS98" s="53"/>
      <c r="CT98" s="53"/>
      <c r="CU98" s="53"/>
      <c r="CV98" s="53"/>
      <c r="CW98" s="53"/>
      <c r="CX98" s="53"/>
      <c r="CY98" s="53"/>
    </row>
    <row r="99" spans="1:103" s="51" customFormat="1" x14ac:dyDescent="0.25">
      <c r="A99" s="31" t="s">
        <v>93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3" t="s">
        <v>8</v>
      </c>
      <c r="AJ99" s="34" t="s">
        <v>7</v>
      </c>
      <c r="AK99" s="33" t="s">
        <v>10</v>
      </c>
      <c r="AL99" s="34" t="s">
        <v>7</v>
      </c>
      <c r="AM99" s="33">
        <v>44743</v>
      </c>
      <c r="AN99" s="33">
        <v>44774</v>
      </c>
      <c r="AO99" s="33">
        <v>44805</v>
      </c>
      <c r="AP99" s="33">
        <v>44835</v>
      </c>
      <c r="AQ99" s="33">
        <v>44866</v>
      </c>
      <c r="AR99" s="33">
        <v>44896</v>
      </c>
      <c r="AS99" s="34" t="s">
        <v>7</v>
      </c>
      <c r="AT99" s="33" t="e">
        <f t="shared" ref="AT99:BD99" ca="1" si="60">AT$5</f>
        <v>#NAME?</v>
      </c>
      <c r="AU99" s="33" t="e">
        <f t="shared" ca="1" si="60"/>
        <v>#NAME?</v>
      </c>
      <c r="AV99" s="33" t="e">
        <f t="shared" ca="1" si="60"/>
        <v>#NAME?</v>
      </c>
      <c r="AW99" s="33" t="e">
        <f t="shared" ca="1" si="60"/>
        <v>#NAME?</v>
      </c>
      <c r="AX99" s="33" t="e">
        <f t="shared" ca="1" si="60"/>
        <v>#NAME?</v>
      </c>
      <c r="AY99" s="33" t="e">
        <f t="shared" ca="1" si="60"/>
        <v>#NAME?</v>
      </c>
      <c r="AZ99" s="33" t="e">
        <f t="shared" ca="1" si="60"/>
        <v>#NAME?</v>
      </c>
      <c r="BA99" s="34" t="str">
        <f t="shared" si="60"/>
        <v>1 - 24 de Ago-23</v>
      </c>
      <c r="BB99" s="34" t="str">
        <f t="shared" si="60"/>
        <v>24 - 31 de Ago-23</v>
      </c>
      <c r="BC99" s="33" t="e">
        <f t="shared" ca="1" si="60"/>
        <v>#NAME?</v>
      </c>
      <c r="BD99" s="33" t="e">
        <f t="shared" ca="1" si="60"/>
        <v>#NAME?</v>
      </c>
      <c r="BE99" s="35" t="s">
        <v>14</v>
      </c>
      <c r="BF99" s="33" t="str">
        <f>BF$5</f>
        <v>01 - 15-Out-2023</v>
      </c>
      <c r="BG99" s="33" t="e">
        <f ca="1">BG$5</f>
        <v>#NAME?</v>
      </c>
      <c r="BH99" s="64" t="s">
        <v>100</v>
      </c>
      <c r="BI99" s="66"/>
      <c r="BJ99" s="66"/>
      <c r="BK99" s="9" t="str">
        <f>BK$5</f>
        <v>16 - 31-Out-2023</v>
      </c>
      <c r="BL99" s="66"/>
      <c r="BM99" s="9">
        <f t="shared" ref="BM99:CY99" si="61">BM$5</f>
        <v>45200</v>
      </c>
      <c r="BN99" s="37" t="e">
        <f t="shared" ca="1" si="61"/>
        <v>#NAME?</v>
      </c>
      <c r="BO99" s="37" t="e">
        <f t="shared" ca="1" si="61"/>
        <v>#NAME?</v>
      </c>
      <c r="BP99" s="37" t="e">
        <f t="shared" ca="1" si="61"/>
        <v>#NAME?</v>
      </c>
      <c r="BQ99" s="37" t="e">
        <f t="shared" ca="1" si="61"/>
        <v>#NAME?</v>
      </c>
      <c r="BR99" s="37" t="e">
        <f t="shared" ca="1" si="61"/>
        <v>#NAME?</v>
      </c>
      <c r="BS99" s="37" t="e">
        <f t="shared" ca="1" si="61"/>
        <v>#NAME?</v>
      </c>
      <c r="BT99" s="37" t="e">
        <f t="shared" ca="1" si="61"/>
        <v>#NAME?</v>
      </c>
      <c r="BU99" s="37" t="e">
        <f t="shared" ca="1" si="61"/>
        <v>#NAME?</v>
      </c>
      <c r="BV99" s="37" t="e">
        <f t="shared" ca="1" si="61"/>
        <v>#NAME?</v>
      </c>
      <c r="BW99" s="37" t="e">
        <f t="shared" ca="1" si="61"/>
        <v>#NAME?</v>
      </c>
      <c r="BX99" s="37" t="e">
        <f t="shared" ca="1" si="61"/>
        <v>#NAME?</v>
      </c>
      <c r="BY99" s="37" t="e">
        <f t="shared" ca="1" si="61"/>
        <v>#NAME?</v>
      </c>
      <c r="BZ99" s="37" t="e">
        <f t="shared" ca="1" si="61"/>
        <v>#NAME?</v>
      </c>
      <c r="CA99" s="37" t="e">
        <f t="shared" ca="1" si="61"/>
        <v>#NAME?</v>
      </c>
      <c r="CB99" s="37" t="e">
        <f t="shared" ca="1" si="61"/>
        <v>#NAME?</v>
      </c>
      <c r="CC99" s="37" t="e">
        <f t="shared" ca="1" si="61"/>
        <v>#NAME?</v>
      </c>
      <c r="CD99" s="37" t="e">
        <f t="shared" ca="1" si="61"/>
        <v>#NAME?</v>
      </c>
      <c r="CE99" s="37" t="e">
        <f t="shared" ca="1" si="61"/>
        <v>#NAME?</v>
      </c>
      <c r="CF99" s="37" t="e">
        <f t="shared" ca="1" si="61"/>
        <v>#NAME?</v>
      </c>
      <c r="CG99" s="37" t="e">
        <f t="shared" ca="1" si="61"/>
        <v>#NAME?</v>
      </c>
      <c r="CH99" s="37" t="e">
        <f t="shared" ca="1" si="61"/>
        <v>#NAME?</v>
      </c>
      <c r="CI99" s="37" t="e">
        <f t="shared" ca="1" si="61"/>
        <v>#NAME?</v>
      </c>
      <c r="CJ99" s="37" t="e">
        <f t="shared" ca="1" si="61"/>
        <v>#NAME?</v>
      </c>
      <c r="CK99" s="37" t="e">
        <f t="shared" ca="1" si="61"/>
        <v>#NAME?</v>
      </c>
      <c r="CL99" s="37" t="e">
        <f t="shared" ca="1" si="61"/>
        <v>#NAME?</v>
      </c>
      <c r="CM99" s="37" t="e">
        <f t="shared" ca="1" si="61"/>
        <v>#NAME?</v>
      </c>
      <c r="CN99" s="37" t="e">
        <f t="shared" ca="1" si="61"/>
        <v>#NAME?</v>
      </c>
      <c r="CO99" s="37" t="e">
        <f t="shared" ca="1" si="61"/>
        <v>#NAME?</v>
      </c>
      <c r="CP99" s="37" t="e">
        <f t="shared" ca="1" si="61"/>
        <v>#NAME?</v>
      </c>
      <c r="CQ99" s="37" t="e">
        <f t="shared" ca="1" si="61"/>
        <v>#NAME?</v>
      </c>
      <c r="CR99" s="37" t="e">
        <f t="shared" ca="1" si="61"/>
        <v>#NAME?</v>
      </c>
      <c r="CS99" s="37" t="e">
        <f t="shared" ca="1" si="61"/>
        <v>#NAME?</v>
      </c>
      <c r="CT99" s="37" t="e">
        <f t="shared" ca="1" si="61"/>
        <v>#NAME?</v>
      </c>
      <c r="CU99" s="37" t="e">
        <f t="shared" ca="1" si="61"/>
        <v>#NAME?</v>
      </c>
      <c r="CV99" s="37" t="e">
        <f t="shared" ca="1" si="61"/>
        <v>#NAME?</v>
      </c>
      <c r="CW99" s="37" t="e">
        <f t="shared" ca="1" si="61"/>
        <v>#NAME?</v>
      </c>
      <c r="CX99" s="37" t="e">
        <f t="shared" ca="1" si="61"/>
        <v>#NAME?</v>
      </c>
      <c r="CY99" s="37" t="e">
        <f t="shared" ca="1" si="61"/>
        <v>#NAME?</v>
      </c>
    </row>
    <row r="100" spans="1:103" s="20" customFormat="1" x14ac:dyDescent="0.25">
      <c r="A100" s="21" t="s">
        <v>95</v>
      </c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20">
        <v>0</v>
      </c>
      <c r="AJ100" s="23"/>
      <c r="AK100" s="23">
        <v>0</v>
      </c>
      <c r="AL100" s="23">
        <v>80</v>
      </c>
      <c r="AM100" s="23">
        <v>0</v>
      </c>
      <c r="AN100" s="23">
        <v>40</v>
      </c>
      <c r="AO100" s="23">
        <v>100</v>
      </c>
      <c r="AP100" s="23">
        <v>80</v>
      </c>
      <c r="AQ100" s="23">
        <v>40</v>
      </c>
      <c r="AR100" s="23">
        <v>100</v>
      </c>
      <c r="AS100" s="23">
        <v>80</v>
      </c>
      <c r="AT100" s="23">
        <v>80</v>
      </c>
      <c r="AU100" s="23">
        <v>80</v>
      </c>
      <c r="AV100" s="23">
        <v>120</v>
      </c>
      <c r="AW100" s="23">
        <v>80</v>
      </c>
      <c r="AX100" s="23">
        <v>168</v>
      </c>
      <c r="AY100" s="23">
        <v>120</v>
      </c>
      <c r="AZ100" s="23">
        <v>96</v>
      </c>
      <c r="BA100" s="23">
        <v>96</v>
      </c>
      <c r="BB100" s="23">
        <v>0</v>
      </c>
      <c r="BC100" s="23">
        <v>96</v>
      </c>
      <c r="BD100" s="23">
        <v>100</v>
      </c>
      <c r="BE100" s="23">
        <v>39</v>
      </c>
      <c r="BF100" s="23">
        <v>44</v>
      </c>
      <c r="BG100" s="23">
        <f>BF100+BK100</f>
        <v>88</v>
      </c>
      <c r="BH100" s="68" t="s">
        <v>95</v>
      </c>
      <c r="BI100" s="121"/>
      <c r="BJ100" s="121"/>
      <c r="BK100" s="23">
        <v>44</v>
      </c>
      <c r="BL100" s="121"/>
      <c r="BM100" s="23">
        <f>BG100</f>
        <v>88</v>
      </c>
      <c r="BN100" s="23">
        <v>40</v>
      </c>
      <c r="BO100" s="23">
        <v>40</v>
      </c>
      <c r="BP100" s="23">
        <v>45</v>
      </c>
      <c r="BQ100" s="23">
        <v>32</v>
      </c>
      <c r="BR100" s="23">
        <v>36</v>
      </c>
      <c r="BS100" s="23">
        <v>32</v>
      </c>
      <c r="BT100" s="23">
        <v>32</v>
      </c>
      <c r="BU100" s="23">
        <v>32</v>
      </c>
      <c r="BV100" s="23">
        <v>32</v>
      </c>
      <c r="BW100" s="23">
        <v>32</v>
      </c>
      <c r="BX100" s="57">
        <v>32</v>
      </c>
      <c r="BY100" s="57">
        <v>32</v>
      </c>
      <c r="BZ100" s="57">
        <v>32</v>
      </c>
      <c r="CA100" s="57">
        <v>32</v>
      </c>
      <c r="CB100" s="57">
        <v>32</v>
      </c>
      <c r="CC100" s="57">
        <v>26</v>
      </c>
      <c r="CD100" s="57">
        <v>30</v>
      </c>
      <c r="CE100" s="57">
        <v>30</v>
      </c>
      <c r="CF100" s="57">
        <v>31</v>
      </c>
      <c r="CG100" s="57">
        <v>32</v>
      </c>
      <c r="CH100" s="57">
        <v>36</v>
      </c>
      <c r="CI100" s="57">
        <v>50</v>
      </c>
      <c r="CJ100" s="57">
        <v>43</v>
      </c>
      <c r="CK100" s="57">
        <v>40</v>
      </c>
      <c r="CL100" s="57">
        <v>38</v>
      </c>
      <c r="CM100" s="57"/>
      <c r="CN100" s="57"/>
      <c r="CO100" s="57"/>
      <c r="CP100" s="57"/>
      <c r="CQ100" s="57"/>
      <c r="CR100" s="57"/>
      <c r="CS100" s="57"/>
      <c r="CT100" s="57"/>
      <c r="CU100" s="57"/>
      <c r="CV100" s="57"/>
      <c r="CW100" s="57"/>
      <c r="CX100" s="57"/>
      <c r="CY100" s="57"/>
    </row>
    <row r="101" spans="1:103" s="20" customFormat="1" hidden="1" x14ac:dyDescent="0.25">
      <c r="A101" s="21" t="s">
        <v>96</v>
      </c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20">
        <v>80</v>
      </c>
      <c r="AJ101" s="23">
        <v>200</v>
      </c>
      <c r="AK101" s="23">
        <v>180</v>
      </c>
      <c r="AL101" s="23">
        <v>200</v>
      </c>
      <c r="AM101" s="23">
        <v>260</v>
      </c>
      <c r="AN101" s="23">
        <v>270</v>
      </c>
      <c r="AO101" s="23">
        <v>252</v>
      </c>
      <c r="AP101" s="23">
        <v>240</v>
      </c>
      <c r="AQ101" s="23">
        <v>240</v>
      </c>
      <c r="AR101" s="23">
        <v>264</v>
      </c>
      <c r="AS101" s="23">
        <v>200</v>
      </c>
      <c r="AT101" s="23">
        <v>264</v>
      </c>
      <c r="AU101" s="23">
        <v>240</v>
      </c>
      <c r="AV101" s="23">
        <v>276</v>
      </c>
      <c r="AW101" s="23">
        <v>216</v>
      </c>
      <c r="AX101" s="23">
        <v>276</v>
      </c>
      <c r="AY101" s="23">
        <v>252</v>
      </c>
      <c r="AZ101" s="23">
        <v>252</v>
      </c>
      <c r="BA101" s="23">
        <v>216</v>
      </c>
      <c r="BB101" s="23">
        <v>50</v>
      </c>
      <c r="BC101" s="23">
        <v>266</v>
      </c>
      <c r="BD101" s="23">
        <v>252</v>
      </c>
      <c r="BE101" s="23">
        <v>97</v>
      </c>
      <c r="BF101" s="23">
        <v>120</v>
      </c>
      <c r="BG101" s="23">
        <v>252</v>
      </c>
      <c r="BH101" s="68"/>
      <c r="BI101" s="121"/>
      <c r="BJ101" s="121"/>
      <c r="BK101" s="23"/>
      <c r="BL101" s="121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</row>
    <row r="102" spans="1:103" s="20" customFormat="1" x14ac:dyDescent="0.25">
      <c r="A102" s="21" t="s">
        <v>97</v>
      </c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20">
        <v>80</v>
      </c>
      <c r="AJ102" s="23">
        <v>200</v>
      </c>
      <c r="AK102" s="23">
        <v>180</v>
      </c>
      <c r="AL102" s="23">
        <v>200</v>
      </c>
      <c r="AM102" s="23">
        <v>260</v>
      </c>
      <c r="AN102" s="23">
        <v>270</v>
      </c>
      <c r="AO102" s="23">
        <v>250</v>
      </c>
      <c r="AP102" s="23">
        <v>250</v>
      </c>
      <c r="AQ102" s="23">
        <v>240</v>
      </c>
      <c r="AR102" s="23">
        <v>270</v>
      </c>
      <c r="AS102" s="23">
        <v>200</v>
      </c>
      <c r="AT102" s="23">
        <v>260</v>
      </c>
      <c r="AU102" s="23">
        <v>200</v>
      </c>
      <c r="AV102" s="23">
        <v>230</v>
      </c>
      <c r="AW102" s="23">
        <v>200</v>
      </c>
      <c r="AX102" s="23">
        <v>230</v>
      </c>
      <c r="AY102" s="23">
        <v>210</v>
      </c>
      <c r="AZ102" s="23">
        <v>210</v>
      </c>
      <c r="BA102" s="23">
        <v>180</v>
      </c>
      <c r="BB102" s="23">
        <v>50</v>
      </c>
      <c r="BC102" s="23">
        <v>230</v>
      </c>
      <c r="BD102" s="23">
        <v>210</v>
      </c>
      <c r="BE102" s="23">
        <v>97</v>
      </c>
      <c r="BF102" s="23">
        <v>100</v>
      </c>
      <c r="BG102" s="23">
        <f>BF102+BK102</f>
        <v>220</v>
      </c>
      <c r="BH102" s="68" t="s">
        <v>97</v>
      </c>
      <c r="BI102" s="121"/>
      <c r="BJ102" s="121"/>
      <c r="BK102" s="23">
        <v>120</v>
      </c>
      <c r="BL102" s="121"/>
      <c r="BM102" s="23">
        <f>BG102</f>
        <v>220</v>
      </c>
      <c r="BN102" s="23">
        <v>40</v>
      </c>
      <c r="BO102" s="23">
        <v>16</v>
      </c>
      <c r="BP102" s="23">
        <v>20</v>
      </c>
      <c r="BQ102" s="23">
        <v>16</v>
      </c>
      <c r="BR102" s="23">
        <v>12</v>
      </c>
      <c r="BS102" s="23">
        <v>15</v>
      </c>
      <c r="BT102" s="23">
        <v>12</v>
      </c>
      <c r="BU102" s="23">
        <v>12</v>
      </c>
      <c r="BV102" s="23">
        <v>12</v>
      </c>
      <c r="BW102" s="23">
        <v>12</v>
      </c>
      <c r="BX102" s="57">
        <v>12</v>
      </c>
      <c r="BY102" s="57">
        <v>12</v>
      </c>
      <c r="BZ102" s="57">
        <v>12</v>
      </c>
      <c r="CA102" s="57">
        <v>15</v>
      </c>
      <c r="CB102" s="57">
        <v>12</v>
      </c>
      <c r="CC102" s="57">
        <v>0</v>
      </c>
      <c r="CD102" s="57">
        <v>3</v>
      </c>
      <c r="CE102" s="57">
        <v>1</v>
      </c>
      <c r="CF102" s="57">
        <v>0</v>
      </c>
      <c r="CG102" s="57">
        <v>7</v>
      </c>
      <c r="CH102" s="57">
        <v>3</v>
      </c>
      <c r="CI102" s="57">
        <v>14</v>
      </c>
      <c r="CJ102" s="57">
        <v>7</v>
      </c>
      <c r="CK102" s="57">
        <v>3</v>
      </c>
      <c r="CL102" s="57">
        <v>11</v>
      </c>
      <c r="CM102" s="57"/>
      <c r="CN102" s="57"/>
      <c r="CO102" s="57"/>
      <c r="CP102" s="57"/>
      <c r="CQ102" s="57"/>
      <c r="CR102" s="57"/>
      <c r="CS102" s="57"/>
      <c r="CT102" s="57"/>
      <c r="CU102" s="57"/>
      <c r="CV102" s="57"/>
      <c r="CW102" s="57"/>
      <c r="CX102" s="57"/>
      <c r="CY102" s="57"/>
    </row>
    <row r="103" spans="1:103" s="20" customFormat="1" x14ac:dyDescent="0.25">
      <c r="A103" s="21" t="s">
        <v>98</v>
      </c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20">
        <v>120</v>
      </c>
      <c r="AJ103" s="23"/>
      <c r="AK103" s="23">
        <v>400</v>
      </c>
      <c r="AL103" s="23">
        <v>400</v>
      </c>
      <c r="AM103" s="23">
        <v>520</v>
      </c>
      <c r="AN103" s="23">
        <v>460</v>
      </c>
      <c r="AO103" s="23">
        <v>420</v>
      </c>
      <c r="AP103" s="23">
        <v>400</v>
      </c>
      <c r="AQ103" s="23">
        <v>400</v>
      </c>
      <c r="AR103" s="23">
        <v>440</v>
      </c>
      <c r="AS103" s="23">
        <v>400</v>
      </c>
      <c r="AT103" s="23">
        <v>440</v>
      </c>
      <c r="AU103" s="23">
        <v>480</v>
      </c>
      <c r="AV103" s="23">
        <v>540</v>
      </c>
      <c r="AW103" s="23">
        <v>440</v>
      </c>
      <c r="AX103" s="23">
        <v>460</v>
      </c>
      <c r="AY103" s="23">
        <v>420</v>
      </c>
      <c r="AZ103" s="23">
        <v>420</v>
      </c>
      <c r="BA103" s="23">
        <v>360</v>
      </c>
      <c r="BB103" s="23">
        <v>100</v>
      </c>
      <c r="BC103" s="23">
        <v>460</v>
      </c>
      <c r="BD103" s="23">
        <v>440</v>
      </c>
      <c r="BE103" s="23">
        <v>194</v>
      </c>
      <c r="BF103" s="23">
        <v>200</v>
      </c>
      <c r="BG103" s="23">
        <f>BF103+BK103</f>
        <v>440</v>
      </c>
      <c r="BH103" s="68" t="s">
        <v>98</v>
      </c>
      <c r="BI103" s="121"/>
      <c r="BJ103" s="121"/>
      <c r="BK103" s="23">
        <v>240</v>
      </c>
      <c r="BL103" s="121"/>
      <c r="BM103" s="23">
        <f>BG103</f>
        <v>440</v>
      </c>
      <c r="BN103" s="23">
        <v>140</v>
      </c>
      <c r="BO103" s="23">
        <v>131</v>
      </c>
      <c r="BP103" s="23">
        <v>185</v>
      </c>
      <c r="BQ103" s="23">
        <v>104</v>
      </c>
      <c r="BR103" s="23">
        <v>104</v>
      </c>
      <c r="BS103" s="23">
        <v>107</v>
      </c>
      <c r="BT103" s="23">
        <v>100</v>
      </c>
      <c r="BU103" s="23">
        <v>100</v>
      </c>
      <c r="BV103" s="23">
        <v>100</v>
      </c>
      <c r="BW103" s="23">
        <v>100</v>
      </c>
      <c r="BX103" s="57">
        <v>104</v>
      </c>
      <c r="BY103" s="57">
        <v>104</v>
      </c>
      <c r="BZ103" s="57">
        <v>104</v>
      </c>
      <c r="CA103" s="57">
        <v>104</v>
      </c>
      <c r="CB103" s="57">
        <v>108</v>
      </c>
      <c r="CC103" s="57">
        <v>44</v>
      </c>
      <c r="CD103" s="57">
        <v>28</v>
      </c>
      <c r="CE103" s="57">
        <v>58</v>
      </c>
      <c r="CF103" s="57">
        <v>78</v>
      </c>
      <c r="CG103" s="57">
        <v>85</v>
      </c>
      <c r="CH103" s="57">
        <v>122</v>
      </c>
      <c r="CI103" s="57">
        <v>153</v>
      </c>
      <c r="CJ103" s="57">
        <v>126</v>
      </c>
      <c r="CK103" s="57">
        <v>136</v>
      </c>
      <c r="CL103" s="57">
        <v>111</v>
      </c>
      <c r="CM103" s="57"/>
      <c r="CN103" s="57"/>
      <c r="CO103" s="57"/>
      <c r="CP103" s="57"/>
      <c r="CQ103" s="57"/>
      <c r="CR103" s="57"/>
      <c r="CS103" s="57"/>
      <c r="CT103" s="57"/>
      <c r="CU103" s="57"/>
      <c r="CV103" s="57"/>
      <c r="CW103" s="57"/>
      <c r="CX103" s="57"/>
      <c r="CY103" s="57"/>
    </row>
    <row r="104" spans="1:103" s="20" customFormat="1" x14ac:dyDescent="0.25">
      <c r="A104" s="21" t="s">
        <v>99</v>
      </c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20">
        <v>25</v>
      </c>
      <c r="AJ104" s="23">
        <v>120</v>
      </c>
      <c r="AK104" s="23">
        <v>75</v>
      </c>
      <c r="AL104" s="23">
        <v>120</v>
      </c>
      <c r="AM104" s="23">
        <v>100</v>
      </c>
      <c r="AN104" s="23">
        <v>120</v>
      </c>
      <c r="AO104" s="23">
        <v>150</v>
      </c>
      <c r="AP104" s="23">
        <v>120</v>
      </c>
      <c r="AQ104" s="23">
        <v>120</v>
      </c>
      <c r="AR104" s="23">
        <v>150</v>
      </c>
      <c r="AS104" s="23">
        <v>120</v>
      </c>
      <c r="AT104" s="23">
        <v>140</v>
      </c>
      <c r="AU104" s="23">
        <v>120</v>
      </c>
      <c r="AV104" s="23">
        <v>150</v>
      </c>
      <c r="AW104" s="23">
        <v>120</v>
      </c>
      <c r="AX104" s="23">
        <v>245</v>
      </c>
      <c r="AY104" s="23">
        <v>175</v>
      </c>
      <c r="AZ104" s="23">
        <v>120</v>
      </c>
      <c r="BA104" s="23">
        <v>120</v>
      </c>
      <c r="BB104" s="23">
        <v>0</v>
      </c>
      <c r="BC104" s="23">
        <v>120</v>
      </c>
      <c r="BD104" s="23">
        <v>150</v>
      </c>
      <c r="BE104" s="23">
        <v>58</v>
      </c>
      <c r="BF104" s="23">
        <v>60</v>
      </c>
      <c r="BG104" s="23">
        <f>BF104+BK104</f>
        <v>120</v>
      </c>
      <c r="BH104" s="68" t="s">
        <v>99</v>
      </c>
      <c r="BI104" s="121"/>
      <c r="BJ104" s="121"/>
      <c r="BK104" s="23">
        <v>60</v>
      </c>
      <c r="BL104" s="121"/>
      <c r="BM104" s="23">
        <f>BG104</f>
        <v>120</v>
      </c>
      <c r="BN104" s="23">
        <v>60</v>
      </c>
      <c r="BO104" s="23">
        <v>50</v>
      </c>
      <c r="BP104" s="23">
        <v>63</v>
      </c>
      <c r="BQ104" s="23">
        <v>40</v>
      </c>
      <c r="BR104" s="23">
        <v>45</v>
      </c>
      <c r="BS104" s="23">
        <v>40</v>
      </c>
      <c r="BT104" s="23">
        <v>40</v>
      </c>
      <c r="BU104" s="23">
        <v>40</v>
      </c>
      <c r="BV104" s="23">
        <v>40</v>
      </c>
      <c r="BW104" s="23">
        <v>40</v>
      </c>
      <c r="BX104" s="57">
        <v>40</v>
      </c>
      <c r="BY104" s="57">
        <v>40</v>
      </c>
      <c r="BZ104" s="57">
        <v>40</v>
      </c>
      <c r="CA104" s="57">
        <v>40</v>
      </c>
      <c r="CB104" s="57">
        <v>40</v>
      </c>
      <c r="CC104" s="57">
        <v>14</v>
      </c>
      <c r="CD104" s="57">
        <v>23</v>
      </c>
      <c r="CE104" s="57">
        <v>38</v>
      </c>
      <c r="CF104" s="57">
        <v>44</v>
      </c>
      <c r="CG104" s="57">
        <v>40</v>
      </c>
      <c r="CH104" s="57">
        <v>41</v>
      </c>
      <c r="CI104" s="57">
        <v>60</v>
      </c>
      <c r="CJ104" s="57">
        <v>54</v>
      </c>
      <c r="CK104" s="57">
        <v>54</v>
      </c>
      <c r="CL104" s="57">
        <v>63</v>
      </c>
      <c r="CM104" s="57"/>
      <c r="CN104" s="57"/>
      <c r="CO104" s="57"/>
      <c r="CP104" s="57"/>
      <c r="CQ104" s="57"/>
      <c r="CR104" s="57"/>
      <c r="CS104" s="57"/>
      <c r="CT104" s="57"/>
      <c r="CU104" s="57"/>
      <c r="CV104" s="57"/>
      <c r="CW104" s="57"/>
      <c r="CX104" s="57"/>
      <c r="CY104" s="57"/>
    </row>
    <row r="105" spans="1:103" s="130" customFormat="1" x14ac:dyDescent="0.25">
      <c r="A105" s="59" t="s">
        <v>33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4">
        <v>305</v>
      </c>
      <c r="AJ105" s="125">
        <v>520</v>
      </c>
      <c r="AK105" s="126">
        <v>835</v>
      </c>
      <c r="AL105" s="125">
        <v>1000</v>
      </c>
      <c r="AM105" s="126">
        <v>1140</v>
      </c>
      <c r="AN105" s="126">
        <v>1160</v>
      </c>
      <c r="AO105" s="126">
        <v>1172</v>
      </c>
      <c r="AP105" s="126">
        <v>1090</v>
      </c>
      <c r="AQ105" s="126">
        <v>1040</v>
      </c>
      <c r="AR105" s="126">
        <v>1224</v>
      </c>
      <c r="AS105" s="125">
        <f t="shared" ref="AS105:BD105" si="62">SUM(AS100:AS104)</f>
        <v>1000</v>
      </c>
      <c r="AT105" s="126">
        <f t="shared" si="62"/>
        <v>1184</v>
      </c>
      <c r="AU105" s="126">
        <f t="shared" si="62"/>
        <v>1120</v>
      </c>
      <c r="AV105" s="126">
        <f t="shared" si="62"/>
        <v>1316</v>
      </c>
      <c r="AW105" s="126">
        <f t="shared" si="62"/>
        <v>1056</v>
      </c>
      <c r="AX105" s="126">
        <f t="shared" si="62"/>
        <v>1379</v>
      </c>
      <c r="AY105" s="126">
        <f t="shared" si="62"/>
        <v>1177</v>
      </c>
      <c r="AZ105" s="126">
        <f t="shared" si="62"/>
        <v>1098</v>
      </c>
      <c r="BA105" s="125">
        <f t="shared" si="62"/>
        <v>972</v>
      </c>
      <c r="BB105" s="125">
        <f t="shared" si="62"/>
        <v>200</v>
      </c>
      <c r="BC105" s="126">
        <f t="shared" si="62"/>
        <v>1172</v>
      </c>
      <c r="BD105" s="126">
        <f t="shared" si="62"/>
        <v>1152</v>
      </c>
      <c r="BE105" s="126">
        <v>484</v>
      </c>
      <c r="BF105" s="126">
        <f>SUM(BF100:BF104)</f>
        <v>524</v>
      </c>
      <c r="BG105" s="126">
        <f>SUM(BG100:BG104)</f>
        <v>1120</v>
      </c>
      <c r="BH105" s="127" t="s">
        <v>33</v>
      </c>
      <c r="BI105" s="128"/>
      <c r="BJ105" s="128"/>
      <c r="BK105" s="129">
        <f>SUM(BK100:BK104)</f>
        <v>464</v>
      </c>
      <c r="BL105" s="128"/>
      <c r="BM105" s="129">
        <f t="shared" ref="BM105:CY105" si="63">SUM(BM100:BM104)</f>
        <v>868</v>
      </c>
      <c r="BN105" s="129">
        <f t="shared" si="63"/>
        <v>280</v>
      </c>
      <c r="BO105" s="129">
        <f t="shared" si="63"/>
        <v>237</v>
      </c>
      <c r="BP105" s="129">
        <f t="shared" si="63"/>
        <v>313</v>
      </c>
      <c r="BQ105" s="129">
        <f t="shared" si="63"/>
        <v>192</v>
      </c>
      <c r="BR105" s="129">
        <f t="shared" si="63"/>
        <v>197</v>
      </c>
      <c r="BS105" s="129">
        <f t="shared" si="63"/>
        <v>194</v>
      </c>
      <c r="BT105" s="129">
        <f t="shared" si="63"/>
        <v>184</v>
      </c>
      <c r="BU105" s="129">
        <f t="shared" si="63"/>
        <v>184</v>
      </c>
      <c r="BV105" s="129">
        <f t="shared" si="63"/>
        <v>184</v>
      </c>
      <c r="BW105" s="129">
        <f t="shared" si="63"/>
        <v>184</v>
      </c>
      <c r="BX105" s="129">
        <f t="shared" si="63"/>
        <v>188</v>
      </c>
      <c r="BY105" s="129">
        <f t="shared" si="63"/>
        <v>188</v>
      </c>
      <c r="BZ105" s="129">
        <f t="shared" si="63"/>
        <v>188</v>
      </c>
      <c r="CA105" s="129">
        <f t="shared" si="63"/>
        <v>191</v>
      </c>
      <c r="CB105" s="129">
        <f t="shared" si="63"/>
        <v>192</v>
      </c>
      <c r="CC105" s="129">
        <f t="shared" si="63"/>
        <v>84</v>
      </c>
      <c r="CD105" s="129">
        <f t="shared" si="63"/>
        <v>84</v>
      </c>
      <c r="CE105" s="129">
        <f t="shared" si="63"/>
        <v>127</v>
      </c>
      <c r="CF105" s="129">
        <f t="shared" si="63"/>
        <v>153</v>
      </c>
      <c r="CG105" s="129">
        <f t="shared" si="63"/>
        <v>164</v>
      </c>
      <c r="CH105" s="129">
        <f t="shared" si="63"/>
        <v>202</v>
      </c>
      <c r="CI105" s="129">
        <f t="shared" si="63"/>
        <v>277</v>
      </c>
      <c r="CJ105" s="129">
        <v>230</v>
      </c>
      <c r="CK105" s="129">
        <f t="shared" si="63"/>
        <v>233</v>
      </c>
      <c r="CL105" s="129">
        <f t="shared" si="63"/>
        <v>223</v>
      </c>
      <c r="CM105" s="129">
        <f t="shared" si="63"/>
        <v>0</v>
      </c>
      <c r="CN105" s="129">
        <f t="shared" si="63"/>
        <v>0</v>
      </c>
      <c r="CO105" s="129">
        <f t="shared" si="63"/>
        <v>0</v>
      </c>
      <c r="CP105" s="129">
        <f t="shared" si="63"/>
        <v>0</v>
      </c>
      <c r="CQ105" s="129">
        <f t="shared" si="63"/>
        <v>0</v>
      </c>
      <c r="CR105" s="129">
        <f t="shared" si="63"/>
        <v>0</v>
      </c>
      <c r="CS105" s="129">
        <f t="shared" si="63"/>
        <v>0</v>
      </c>
      <c r="CT105" s="129">
        <f t="shared" si="63"/>
        <v>0</v>
      </c>
      <c r="CU105" s="129">
        <f t="shared" si="63"/>
        <v>0</v>
      </c>
      <c r="CV105" s="129">
        <f t="shared" si="63"/>
        <v>0</v>
      </c>
      <c r="CW105" s="129">
        <f t="shared" si="63"/>
        <v>0</v>
      </c>
      <c r="CX105" s="129">
        <f t="shared" si="63"/>
        <v>0</v>
      </c>
      <c r="CY105" s="129">
        <f t="shared" si="63"/>
        <v>0</v>
      </c>
    </row>
    <row r="106" spans="1:103" x14ac:dyDescent="0.25">
      <c r="A106" s="52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101"/>
      <c r="AK106" s="53"/>
      <c r="AL106" s="101"/>
      <c r="AM106" s="53"/>
      <c r="AN106" s="53"/>
      <c r="AO106" s="53"/>
      <c r="AP106" s="53"/>
      <c r="AQ106" s="53"/>
      <c r="AR106" s="53"/>
      <c r="AS106" s="101"/>
      <c r="AT106" s="53"/>
      <c r="AU106" s="53"/>
      <c r="AV106" s="53"/>
      <c r="AW106" s="53"/>
      <c r="AX106" s="53"/>
      <c r="AY106" s="53"/>
      <c r="AZ106" s="53"/>
      <c r="BA106" s="101"/>
      <c r="BB106" s="101"/>
      <c r="BC106" s="53"/>
      <c r="BD106" s="53"/>
      <c r="BE106" s="53"/>
      <c r="BF106" s="53"/>
      <c r="BG106" s="53"/>
      <c r="BH106" s="52"/>
      <c r="BI106" s="53"/>
      <c r="BJ106" s="53"/>
      <c r="BK106" s="53"/>
      <c r="BL106" s="53"/>
      <c r="BM106" s="53"/>
      <c r="BN106" s="53"/>
      <c r="BO106" s="53"/>
      <c r="BP106" s="53"/>
      <c r="BQ106" s="53"/>
      <c r="BR106" s="53"/>
      <c r="BS106" s="53"/>
      <c r="BT106" s="53"/>
      <c r="BU106" s="53"/>
      <c r="BV106" s="53"/>
      <c r="BW106" s="53"/>
      <c r="BX106" s="53"/>
      <c r="BY106" s="53"/>
      <c r="BZ106" s="53"/>
      <c r="CA106" s="53"/>
      <c r="CB106" s="53"/>
      <c r="CC106" s="53"/>
      <c r="CD106" s="53"/>
      <c r="CE106" s="53"/>
      <c r="CF106" s="53"/>
      <c r="CG106" s="53"/>
      <c r="CH106" s="53"/>
      <c r="CI106" s="53"/>
      <c r="CJ106" s="53"/>
      <c r="CK106" s="53"/>
      <c r="CL106" s="53"/>
      <c r="CM106" s="53"/>
      <c r="CN106" s="53"/>
      <c r="CO106" s="53"/>
      <c r="CP106" s="53"/>
      <c r="CQ106" s="53"/>
      <c r="CR106" s="53"/>
      <c r="CS106" s="53"/>
      <c r="CT106" s="53"/>
      <c r="CU106" s="53"/>
      <c r="CV106" s="53"/>
      <c r="CW106" s="53"/>
      <c r="CX106" s="53"/>
      <c r="CY106" s="53"/>
    </row>
    <row r="107" spans="1:103" s="51" customFormat="1" x14ac:dyDescent="0.25">
      <c r="A107" s="31" t="s">
        <v>101</v>
      </c>
      <c r="B107" s="32" t="s">
        <v>7</v>
      </c>
      <c r="C107" s="33">
        <v>43831</v>
      </c>
      <c r="D107" s="33">
        <v>43862</v>
      </c>
      <c r="E107" s="33">
        <v>43891</v>
      </c>
      <c r="F107" s="33">
        <v>43922</v>
      </c>
      <c r="G107" s="33">
        <v>43952</v>
      </c>
      <c r="H107" s="33">
        <v>43983</v>
      </c>
      <c r="I107" s="33">
        <v>44013</v>
      </c>
      <c r="J107" s="33">
        <v>44044</v>
      </c>
      <c r="K107" s="33">
        <v>44075</v>
      </c>
      <c r="L107" s="33">
        <v>44105</v>
      </c>
      <c r="M107" s="33">
        <v>44136</v>
      </c>
      <c r="N107" s="33">
        <v>44166</v>
      </c>
      <c r="O107" s="32" t="s">
        <v>7</v>
      </c>
      <c r="P107" s="33">
        <v>44197</v>
      </c>
      <c r="Q107" s="33">
        <v>44228</v>
      </c>
      <c r="R107" s="33">
        <v>44256</v>
      </c>
      <c r="S107" s="33">
        <v>44287</v>
      </c>
      <c r="T107" s="33">
        <v>44317</v>
      </c>
      <c r="U107" s="33">
        <v>44348</v>
      </c>
      <c r="V107" s="33">
        <v>44378</v>
      </c>
      <c r="W107" s="33">
        <v>44409</v>
      </c>
      <c r="X107" s="33">
        <v>44440</v>
      </c>
      <c r="Y107" s="33">
        <v>44470</v>
      </c>
      <c r="Z107" s="33">
        <v>44501</v>
      </c>
      <c r="AA107" s="33">
        <v>44531</v>
      </c>
      <c r="AB107" s="32"/>
      <c r="AC107" s="33"/>
      <c r="AD107" s="33"/>
      <c r="AE107" s="33"/>
      <c r="AF107" s="33"/>
      <c r="AG107" s="33"/>
      <c r="AH107" s="33"/>
      <c r="AI107" s="33" t="s">
        <v>8</v>
      </c>
      <c r="AJ107" s="34" t="s">
        <v>7</v>
      </c>
      <c r="AK107" s="33" t="s">
        <v>10</v>
      </c>
      <c r="AL107" s="34" t="s">
        <v>7</v>
      </c>
      <c r="AM107" s="33">
        <v>44743</v>
      </c>
      <c r="AN107" s="33">
        <v>44774</v>
      </c>
      <c r="AO107" s="33">
        <v>44805</v>
      </c>
      <c r="AP107" s="33">
        <v>44835</v>
      </c>
      <c r="AQ107" s="33">
        <v>44866</v>
      </c>
      <c r="AR107" s="33">
        <v>44896</v>
      </c>
      <c r="AS107" s="34" t="s">
        <v>7</v>
      </c>
      <c r="AT107" s="33" t="e">
        <f t="shared" ref="AT107:BD107" ca="1" si="64">AT$5</f>
        <v>#NAME?</v>
      </c>
      <c r="AU107" s="33" t="e">
        <f t="shared" ca="1" si="64"/>
        <v>#NAME?</v>
      </c>
      <c r="AV107" s="33" t="e">
        <f t="shared" ca="1" si="64"/>
        <v>#NAME?</v>
      </c>
      <c r="AW107" s="33" t="e">
        <f t="shared" ca="1" si="64"/>
        <v>#NAME?</v>
      </c>
      <c r="AX107" s="33" t="e">
        <f t="shared" ca="1" si="64"/>
        <v>#NAME?</v>
      </c>
      <c r="AY107" s="33" t="e">
        <f t="shared" ca="1" si="64"/>
        <v>#NAME?</v>
      </c>
      <c r="AZ107" s="33" t="e">
        <f t="shared" ca="1" si="64"/>
        <v>#NAME?</v>
      </c>
      <c r="BA107" s="34" t="str">
        <f t="shared" si="64"/>
        <v>1 - 24 de Ago-23</v>
      </c>
      <c r="BB107" s="34" t="str">
        <f t="shared" si="64"/>
        <v>24 - 31 de Ago-23</v>
      </c>
      <c r="BC107" s="33" t="e">
        <f t="shared" ca="1" si="64"/>
        <v>#NAME?</v>
      </c>
      <c r="BD107" s="33" t="e">
        <f t="shared" ca="1" si="64"/>
        <v>#NAME?</v>
      </c>
      <c r="BE107" s="35" t="s">
        <v>14</v>
      </c>
      <c r="BF107" s="33" t="str">
        <f>BF$5</f>
        <v>01 - 15-Out-2023</v>
      </c>
      <c r="BG107" s="33" t="e">
        <f ca="1">BG$5</f>
        <v>#NAME?</v>
      </c>
      <c r="BH107" s="54" t="s">
        <v>102</v>
      </c>
      <c r="BI107" s="9" t="s">
        <v>7</v>
      </c>
      <c r="BJ107" s="9" t="str">
        <f>BJ5</f>
        <v>Meta 16 - 31-Out-2023</v>
      </c>
      <c r="BK107" s="9" t="str">
        <f>BK$5</f>
        <v>16 - 31-Out-2023</v>
      </c>
      <c r="BL107" s="9" t="str">
        <f>BL5</f>
        <v>Meta Mensal</v>
      </c>
      <c r="BM107" s="9">
        <f t="shared" ref="BM107:CY107" si="65">BM$5</f>
        <v>45200</v>
      </c>
      <c r="BN107" s="37" t="e">
        <f t="shared" ca="1" si="65"/>
        <v>#NAME?</v>
      </c>
      <c r="BO107" s="37" t="e">
        <f t="shared" ca="1" si="65"/>
        <v>#NAME?</v>
      </c>
      <c r="BP107" s="37" t="e">
        <f t="shared" ca="1" si="65"/>
        <v>#NAME?</v>
      </c>
      <c r="BQ107" s="37" t="e">
        <f t="shared" ca="1" si="65"/>
        <v>#NAME?</v>
      </c>
      <c r="BR107" s="37" t="e">
        <f t="shared" ca="1" si="65"/>
        <v>#NAME?</v>
      </c>
      <c r="BS107" s="37" t="e">
        <f t="shared" ca="1" si="65"/>
        <v>#NAME?</v>
      </c>
      <c r="BT107" s="37" t="e">
        <f t="shared" ca="1" si="65"/>
        <v>#NAME?</v>
      </c>
      <c r="BU107" s="37" t="e">
        <f t="shared" ca="1" si="65"/>
        <v>#NAME?</v>
      </c>
      <c r="BV107" s="37" t="e">
        <f t="shared" ca="1" si="65"/>
        <v>#NAME?</v>
      </c>
      <c r="BW107" s="37" t="e">
        <f t="shared" ca="1" si="65"/>
        <v>#NAME?</v>
      </c>
      <c r="BX107" s="37" t="e">
        <f t="shared" ca="1" si="65"/>
        <v>#NAME?</v>
      </c>
      <c r="BY107" s="37" t="e">
        <f t="shared" ca="1" si="65"/>
        <v>#NAME?</v>
      </c>
      <c r="BZ107" s="37" t="e">
        <f t="shared" ca="1" si="65"/>
        <v>#NAME?</v>
      </c>
      <c r="CA107" s="37" t="e">
        <f t="shared" ca="1" si="65"/>
        <v>#NAME?</v>
      </c>
      <c r="CB107" s="37" t="e">
        <f t="shared" ca="1" si="65"/>
        <v>#NAME?</v>
      </c>
      <c r="CC107" s="131" t="e">
        <f t="shared" ca="1" si="65"/>
        <v>#NAME?</v>
      </c>
      <c r="CD107" s="37" t="e">
        <f t="shared" ca="1" si="65"/>
        <v>#NAME?</v>
      </c>
      <c r="CE107" s="37" t="e">
        <f t="shared" ca="1" si="65"/>
        <v>#NAME?</v>
      </c>
      <c r="CF107" s="37" t="e">
        <f t="shared" ca="1" si="65"/>
        <v>#NAME?</v>
      </c>
      <c r="CG107" s="37" t="e">
        <f t="shared" ca="1" si="65"/>
        <v>#NAME?</v>
      </c>
      <c r="CH107" s="37" t="e">
        <f t="shared" ca="1" si="65"/>
        <v>#NAME?</v>
      </c>
      <c r="CI107" s="37" t="e">
        <f t="shared" ca="1" si="65"/>
        <v>#NAME?</v>
      </c>
      <c r="CJ107" s="37" t="e">
        <f t="shared" ca="1" si="65"/>
        <v>#NAME?</v>
      </c>
      <c r="CK107" s="37" t="e">
        <f t="shared" ca="1" si="65"/>
        <v>#NAME?</v>
      </c>
      <c r="CL107" s="37" t="e">
        <f t="shared" ca="1" si="65"/>
        <v>#NAME?</v>
      </c>
      <c r="CM107" s="37" t="e">
        <f t="shared" ca="1" si="65"/>
        <v>#NAME?</v>
      </c>
      <c r="CN107" s="37" t="e">
        <f t="shared" ca="1" si="65"/>
        <v>#NAME?</v>
      </c>
      <c r="CO107" s="37" t="e">
        <f t="shared" ca="1" si="65"/>
        <v>#NAME?</v>
      </c>
      <c r="CP107" s="37" t="e">
        <f t="shared" ca="1" si="65"/>
        <v>#NAME?</v>
      </c>
      <c r="CQ107" s="37" t="e">
        <f t="shared" ca="1" si="65"/>
        <v>#NAME?</v>
      </c>
      <c r="CR107" s="37" t="e">
        <f t="shared" ca="1" si="65"/>
        <v>#NAME?</v>
      </c>
      <c r="CS107" s="37" t="e">
        <f t="shared" ca="1" si="65"/>
        <v>#NAME?</v>
      </c>
      <c r="CT107" s="37" t="e">
        <f t="shared" ca="1" si="65"/>
        <v>#NAME?</v>
      </c>
      <c r="CU107" s="37" t="e">
        <f t="shared" ca="1" si="65"/>
        <v>#NAME?</v>
      </c>
      <c r="CV107" s="37" t="e">
        <f t="shared" ca="1" si="65"/>
        <v>#NAME?</v>
      </c>
      <c r="CW107" s="37" t="e">
        <f t="shared" ca="1" si="65"/>
        <v>#NAME?</v>
      </c>
      <c r="CX107" s="37" t="e">
        <f t="shared" ca="1" si="65"/>
        <v>#NAME?</v>
      </c>
      <c r="CY107" s="37" t="e">
        <f t="shared" ca="1" si="65"/>
        <v>#NAME?</v>
      </c>
    </row>
    <row r="108" spans="1:103" s="20" customFormat="1" x14ac:dyDescent="0.25">
      <c r="A108" s="21" t="s">
        <v>95</v>
      </c>
      <c r="B108" s="132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132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133"/>
      <c r="AC108" s="134"/>
      <c r="AD108" s="134"/>
      <c r="AE108" s="134"/>
      <c r="AF108" s="135"/>
      <c r="AG108" s="135"/>
      <c r="AH108" s="135"/>
      <c r="AI108" s="136">
        <v>0</v>
      </c>
      <c r="AJ108" s="23"/>
      <c r="AK108" s="23">
        <v>0</v>
      </c>
      <c r="AL108" s="23">
        <v>80</v>
      </c>
      <c r="AM108" s="23">
        <v>0</v>
      </c>
      <c r="AN108" s="23">
        <v>21</v>
      </c>
      <c r="AO108" s="23">
        <v>58</v>
      </c>
      <c r="AP108" s="23">
        <v>54</v>
      </c>
      <c r="AQ108" s="23">
        <v>47</v>
      </c>
      <c r="AR108" s="23">
        <v>97</v>
      </c>
      <c r="AS108" s="23">
        <v>80</v>
      </c>
      <c r="AT108" s="23">
        <v>58</v>
      </c>
      <c r="AU108" s="23">
        <v>112</v>
      </c>
      <c r="AV108" s="23">
        <v>129</v>
      </c>
      <c r="AW108" s="23">
        <v>31</v>
      </c>
      <c r="AX108" s="23">
        <v>82</v>
      </c>
      <c r="AY108" s="23">
        <v>98</v>
      </c>
      <c r="AZ108" s="23">
        <v>85</v>
      </c>
      <c r="BA108" s="23">
        <v>78</v>
      </c>
      <c r="BB108" s="23">
        <f>BC108-BA108</f>
        <v>0</v>
      </c>
      <c r="BC108" s="23">
        <v>78</v>
      </c>
      <c r="BD108" s="23">
        <v>109</v>
      </c>
      <c r="BE108" s="23">
        <v>39</v>
      </c>
      <c r="BF108" s="23">
        <v>29</v>
      </c>
      <c r="BG108" s="23">
        <f>BK108+BF108</f>
        <v>52</v>
      </c>
      <c r="BH108" s="24" t="s">
        <v>95</v>
      </c>
      <c r="BI108" s="23">
        <v>30</v>
      </c>
      <c r="BJ108" s="23">
        <v>15</v>
      </c>
      <c r="BK108" s="23">
        <v>23</v>
      </c>
      <c r="BL108" s="23">
        <f>BI108</f>
        <v>30</v>
      </c>
      <c r="BM108" s="23">
        <f>BG108</f>
        <v>52</v>
      </c>
      <c r="BN108" s="23">
        <v>78</v>
      </c>
      <c r="BO108" s="23">
        <v>72</v>
      </c>
      <c r="BP108" s="23">
        <v>47</v>
      </c>
      <c r="BQ108" s="23">
        <v>65</v>
      </c>
      <c r="BR108" s="23">
        <v>92</v>
      </c>
      <c r="BS108" s="23">
        <v>62</v>
      </c>
      <c r="BT108" s="23">
        <v>55</v>
      </c>
      <c r="BU108" s="23">
        <v>50</v>
      </c>
      <c r="BV108" s="23">
        <v>52</v>
      </c>
      <c r="BW108" s="23">
        <v>71</v>
      </c>
      <c r="BX108" s="23">
        <v>51</v>
      </c>
      <c r="BY108" s="23">
        <v>64</v>
      </c>
      <c r="BZ108" s="23">
        <v>76</v>
      </c>
      <c r="CA108" s="23">
        <v>39</v>
      </c>
      <c r="CB108" s="137">
        <v>27</v>
      </c>
      <c r="CC108" s="138">
        <v>14</v>
      </c>
      <c r="CD108" s="138">
        <v>20</v>
      </c>
      <c r="CE108" s="138">
        <v>18</v>
      </c>
      <c r="CF108" s="138">
        <v>30</v>
      </c>
      <c r="CG108" s="138">
        <v>17</v>
      </c>
      <c r="CH108" s="138">
        <v>18</v>
      </c>
      <c r="CI108" s="138">
        <v>33</v>
      </c>
      <c r="CJ108" s="138">
        <v>35</v>
      </c>
      <c r="CK108" s="138">
        <v>24</v>
      </c>
      <c r="CL108" s="138">
        <v>28</v>
      </c>
      <c r="CM108" s="138">
        <v>0</v>
      </c>
      <c r="CN108" s="138">
        <v>0</v>
      </c>
      <c r="CO108" s="138">
        <v>0</v>
      </c>
      <c r="CP108" s="138">
        <v>0</v>
      </c>
      <c r="CQ108" s="138">
        <v>0</v>
      </c>
      <c r="CR108" s="138">
        <v>0</v>
      </c>
      <c r="CS108" s="138">
        <v>0</v>
      </c>
      <c r="CT108" s="138">
        <v>0</v>
      </c>
      <c r="CU108" s="138">
        <v>0</v>
      </c>
      <c r="CV108" s="138">
        <v>0</v>
      </c>
      <c r="CW108" s="138">
        <v>0</v>
      </c>
      <c r="CX108" s="138">
        <v>0</v>
      </c>
      <c r="CY108" s="138">
        <v>0</v>
      </c>
    </row>
    <row r="109" spans="1:103" s="20" customFormat="1" hidden="1" x14ac:dyDescent="0.25">
      <c r="A109" s="21" t="s">
        <v>96</v>
      </c>
      <c r="B109" s="132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132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133"/>
      <c r="AC109" s="134"/>
      <c r="AD109" s="134"/>
      <c r="AE109" s="134"/>
      <c r="AF109" s="135"/>
      <c r="AG109" s="135"/>
      <c r="AH109" s="135"/>
      <c r="AI109" s="136">
        <v>87</v>
      </c>
      <c r="AJ109" s="23">
        <v>200</v>
      </c>
      <c r="AK109" s="23">
        <v>212</v>
      </c>
      <c r="AL109" s="23">
        <v>200</v>
      </c>
      <c r="AM109" s="23">
        <v>299</v>
      </c>
      <c r="AN109" s="23">
        <v>276</v>
      </c>
      <c r="AO109" s="23">
        <v>220</v>
      </c>
      <c r="AP109" s="23">
        <v>238</v>
      </c>
      <c r="AQ109" s="23">
        <v>357</v>
      </c>
      <c r="AR109" s="23">
        <v>262</v>
      </c>
      <c r="AS109" s="23">
        <v>200</v>
      </c>
      <c r="AT109" s="23">
        <v>200</v>
      </c>
      <c r="AU109" s="23">
        <v>149</v>
      </c>
      <c r="AV109" s="23">
        <v>152</v>
      </c>
      <c r="AW109" s="23">
        <v>301</v>
      </c>
      <c r="AX109" s="23">
        <v>168</v>
      </c>
      <c r="AY109" s="23">
        <v>187</v>
      </c>
      <c r="AZ109" s="23">
        <v>238</v>
      </c>
      <c r="BA109" s="23">
        <v>211</v>
      </c>
      <c r="BB109" s="23">
        <f>BC109-BA109</f>
        <v>112</v>
      </c>
      <c r="BC109" s="23">
        <v>323</v>
      </c>
      <c r="BD109" s="23">
        <v>217</v>
      </c>
      <c r="BE109" s="23">
        <v>97</v>
      </c>
      <c r="BF109" s="23">
        <v>114</v>
      </c>
      <c r="BG109" s="23">
        <v>311</v>
      </c>
      <c r="BH109" s="24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58"/>
      <c r="CD109" s="58"/>
      <c r="CE109" s="58"/>
      <c r="CF109" s="58"/>
      <c r="CG109" s="58"/>
      <c r="CH109" s="58"/>
      <c r="CI109" s="58"/>
      <c r="CJ109" s="58"/>
      <c r="CK109" s="58"/>
      <c r="CL109" s="58"/>
      <c r="CM109" s="58"/>
      <c r="CN109" s="58"/>
      <c r="CO109" s="58"/>
      <c r="CP109" s="58"/>
      <c r="CQ109" s="58"/>
      <c r="CR109" s="58"/>
      <c r="CS109" s="58"/>
      <c r="CT109" s="58"/>
      <c r="CU109" s="58"/>
      <c r="CV109" s="58"/>
      <c r="CW109" s="58"/>
      <c r="CX109" s="58"/>
      <c r="CY109" s="58"/>
    </row>
    <row r="110" spans="1:103" s="20" customFormat="1" x14ac:dyDescent="0.25">
      <c r="A110" s="21" t="s">
        <v>103</v>
      </c>
      <c r="B110" s="132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132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133"/>
      <c r="AC110" s="134"/>
      <c r="AD110" s="134"/>
      <c r="AE110" s="134"/>
      <c r="AF110" s="135"/>
      <c r="AG110" s="135"/>
      <c r="AH110" s="135"/>
      <c r="AI110" s="136">
        <v>88</v>
      </c>
      <c r="AJ110" s="23">
        <v>200</v>
      </c>
      <c r="AK110" s="23">
        <v>223</v>
      </c>
      <c r="AL110" s="23">
        <v>200</v>
      </c>
      <c r="AM110" s="23">
        <v>311</v>
      </c>
      <c r="AN110" s="23">
        <v>306</v>
      </c>
      <c r="AO110" s="23">
        <v>246</v>
      </c>
      <c r="AP110" s="23">
        <v>209</v>
      </c>
      <c r="AQ110" s="23">
        <v>310</v>
      </c>
      <c r="AR110" s="23">
        <v>248</v>
      </c>
      <c r="AS110" s="23">
        <v>200</v>
      </c>
      <c r="AT110" s="23">
        <v>200</v>
      </c>
      <c r="AU110" s="23">
        <v>136</v>
      </c>
      <c r="AV110" s="23">
        <v>99</v>
      </c>
      <c r="AW110" s="23">
        <v>311</v>
      </c>
      <c r="AX110" s="23">
        <v>221</v>
      </c>
      <c r="AY110" s="23">
        <v>184</v>
      </c>
      <c r="AZ110" s="23">
        <v>284</v>
      </c>
      <c r="BA110" s="23">
        <v>239</v>
      </c>
      <c r="BB110" s="23">
        <f>BC110-BA110</f>
        <v>88</v>
      </c>
      <c r="BC110" s="23">
        <v>327</v>
      </c>
      <c r="BD110" s="23">
        <v>236</v>
      </c>
      <c r="BE110" s="23">
        <v>97</v>
      </c>
      <c r="BF110" s="23">
        <v>114</v>
      </c>
      <c r="BG110" s="23">
        <f>BK110+BF110</f>
        <v>302</v>
      </c>
      <c r="BH110" s="24" t="s">
        <v>103</v>
      </c>
      <c r="BI110" s="23">
        <v>10</v>
      </c>
      <c r="BJ110" s="23">
        <v>5</v>
      </c>
      <c r="BK110" s="23">
        <v>188</v>
      </c>
      <c r="BL110" s="23">
        <f>BI110</f>
        <v>10</v>
      </c>
      <c r="BM110" s="23">
        <f>BG110</f>
        <v>302</v>
      </c>
      <c r="BN110" s="23">
        <v>158</v>
      </c>
      <c r="BO110" s="23">
        <v>299</v>
      </c>
      <c r="BP110" s="23">
        <v>385</v>
      </c>
      <c r="BQ110" s="23">
        <v>363</v>
      </c>
      <c r="BR110" s="23">
        <v>357</v>
      </c>
      <c r="BS110" s="23">
        <v>416</v>
      </c>
      <c r="BT110" s="23">
        <v>381</v>
      </c>
      <c r="BU110" s="23">
        <v>401</v>
      </c>
      <c r="BV110" s="23">
        <v>495</v>
      </c>
      <c r="BW110" s="23">
        <v>433</v>
      </c>
      <c r="BX110" s="23">
        <v>414</v>
      </c>
      <c r="BY110" s="23">
        <v>580</v>
      </c>
      <c r="BZ110" s="23">
        <v>545</v>
      </c>
      <c r="CA110" s="23">
        <v>487</v>
      </c>
      <c r="CB110" s="23">
        <v>0</v>
      </c>
      <c r="CC110" s="23">
        <v>0</v>
      </c>
      <c r="CD110" s="23">
        <v>3</v>
      </c>
      <c r="CE110" s="23">
        <v>0</v>
      </c>
      <c r="CF110" s="23">
        <v>0</v>
      </c>
      <c r="CG110" s="23">
        <v>2</v>
      </c>
      <c r="CH110" s="23">
        <v>3</v>
      </c>
      <c r="CI110" s="23">
        <v>8</v>
      </c>
      <c r="CJ110" s="23">
        <v>7</v>
      </c>
      <c r="CK110" s="23">
        <v>3</v>
      </c>
      <c r="CL110" s="23">
        <v>7</v>
      </c>
      <c r="CM110" s="23">
        <v>0</v>
      </c>
      <c r="CN110" s="23">
        <v>0</v>
      </c>
      <c r="CO110" s="23">
        <v>0</v>
      </c>
      <c r="CP110" s="23">
        <v>0</v>
      </c>
      <c r="CQ110" s="23">
        <v>0</v>
      </c>
      <c r="CR110" s="23">
        <v>0</v>
      </c>
      <c r="CS110" s="23">
        <v>0</v>
      </c>
      <c r="CT110" s="23">
        <v>0</v>
      </c>
      <c r="CU110" s="23">
        <v>0</v>
      </c>
      <c r="CV110" s="23">
        <v>0</v>
      </c>
      <c r="CW110" s="23">
        <v>0</v>
      </c>
      <c r="CX110" s="23">
        <v>0</v>
      </c>
      <c r="CY110" s="23">
        <v>0</v>
      </c>
    </row>
    <row r="111" spans="1:103" s="20" customFormat="1" x14ac:dyDescent="0.25">
      <c r="A111" s="21" t="s">
        <v>98</v>
      </c>
      <c r="B111" s="132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132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133"/>
      <c r="AC111" s="134"/>
      <c r="AD111" s="134"/>
      <c r="AE111" s="134"/>
      <c r="AF111" s="135"/>
      <c r="AG111" s="135"/>
      <c r="AH111" s="135"/>
      <c r="AI111" s="136">
        <v>13</v>
      </c>
      <c r="AJ111" s="23"/>
      <c r="AK111" s="23">
        <v>54</v>
      </c>
      <c r="AL111" s="23">
        <v>400</v>
      </c>
      <c r="AM111" s="23">
        <v>67</v>
      </c>
      <c r="AN111" s="23">
        <v>170</v>
      </c>
      <c r="AO111" s="23">
        <v>82</v>
      </c>
      <c r="AP111" s="23">
        <v>20</v>
      </c>
      <c r="AQ111" s="23">
        <v>88</v>
      </c>
      <c r="AR111" s="23">
        <v>74</v>
      </c>
      <c r="AS111" s="23">
        <v>400</v>
      </c>
      <c r="AT111" s="23">
        <v>151</v>
      </c>
      <c r="AU111" s="23">
        <v>135</v>
      </c>
      <c r="AV111" s="23">
        <v>109</v>
      </c>
      <c r="AW111" s="23">
        <v>99</v>
      </c>
      <c r="AX111" s="23">
        <v>149</v>
      </c>
      <c r="AY111" s="23">
        <v>110</v>
      </c>
      <c r="AZ111" s="23">
        <v>125</v>
      </c>
      <c r="BA111" s="23">
        <v>62</v>
      </c>
      <c r="BB111" s="23">
        <f>BC111-BA111</f>
        <v>39</v>
      </c>
      <c r="BC111" s="23">
        <v>101</v>
      </c>
      <c r="BD111" s="23">
        <v>167</v>
      </c>
      <c r="BE111" s="23">
        <v>194</v>
      </c>
      <c r="BF111" s="23">
        <v>101</v>
      </c>
      <c r="BG111" s="23">
        <f>BK111+BF111</f>
        <v>224</v>
      </c>
      <c r="BH111" s="24" t="s">
        <v>98</v>
      </c>
      <c r="BI111" s="23">
        <v>100</v>
      </c>
      <c r="BJ111" s="23">
        <v>52</v>
      </c>
      <c r="BK111" s="23">
        <v>123</v>
      </c>
      <c r="BL111" s="23">
        <f>BI111</f>
        <v>100</v>
      </c>
      <c r="BM111" s="23">
        <f>BG111</f>
        <v>224</v>
      </c>
      <c r="BN111" s="23">
        <v>114</v>
      </c>
      <c r="BO111" s="23">
        <v>122</v>
      </c>
      <c r="BP111" s="23">
        <v>117</v>
      </c>
      <c r="BQ111" s="23">
        <v>130</v>
      </c>
      <c r="BR111" s="23">
        <v>119</v>
      </c>
      <c r="BS111" s="23">
        <v>110</v>
      </c>
      <c r="BT111" s="23">
        <v>114</v>
      </c>
      <c r="BU111" s="23">
        <v>110</v>
      </c>
      <c r="BV111" s="23">
        <v>106</v>
      </c>
      <c r="BW111" s="23">
        <v>117</v>
      </c>
      <c r="BX111" s="23">
        <v>108</v>
      </c>
      <c r="BY111" s="23">
        <v>111</v>
      </c>
      <c r="BZ111" s="23">
        <v>106</v>
      </c>
      <c r="CA111" s="23">
        <v>104</v>
      </c>
      <c r="CB111" s="23">
        <v>61</v>
      </c>
      <c r="CC111" s="23">
        <v>28</v>
      </c>
      <c r="CD111" s="23">
        <v>20</v>
      </c>
      <c r="CE111" s="23">
        <v>44</v>
      </c>
      <c r="CF111" s="23">
        <v>60</v>
      </c>
      <c r="CG111" s="23">
        <v>53</v>
      </c>
      <c r="CH111" s="23">
        <v>83</v>
      </c>
      <c r="CI111" s="23">
        <v>117</v>
      </c>
      <c r="CJ111" s="23">
        <v>105</v>
      </c>
      <c r="CK111" s="23">
        <v>116</v>
      </c>
      <c r="CL111" s="23">
        <v>89</v>
      </c>
      <c r="CM111" s="23">
        <v>0</v>
      </c>
      <c r="CN111" s="23">
        <v>0</v>
      </c>
      <c r="CO111" s="23">
        <v>0</v>
      </c>
      <c r="CP111" s="23">
        <v>0</v>
      </c>
      <c r="CQ111" s="23">
        <v>0</v>
      </c>
      <c r="CR111" s="23">
        <v>0</v>
      </c>
      <c r="CS111" s="23">
        <v>0</v>
      </c>
      <c r="CT111" s="23">
        <v>0</v>
      </c>
      <c r="CU111" s="23">
        <v>0</v>
      </c>
      <c r="CV111" s="23">
        <v>0</v>
      </c>
      <c r="CW111" s="23">
        <v>0</v>
      </c>
      <c r="CX111" s="23">
        <v>0</v>
      </c>
      <c r="CY111" s="23">
        <v>0</v>
      </c>
    </row>
    <row r="112" spans="1:103" s="20" customFormat="1" x14ac:dyDescent="0.25">
      <c r="A112" s="21" t="s">
        <v>99</v>
      </c>
      <c r="B112" s="132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132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133"/>
      <c r="AC112" s="134"/>
      <c r="AD112" s="134"/>
      <c r="AE112" s="134"/>
      <c r="AF112" s="135"/>
      <c r="AG112" s="135"/>
      <c r="AH112" s="135"/>
      <c r="AI112" s="136">
        <v>21</v>
      </c>
      <c r="AJ112" s="23">
        <v>120</v>
      </c>
      <c r="AK112" s="23">
        <v>57</v>
      </c>
      <c r="AL112" s="23">
        <v>120</v>
      </c>
      <c r="AM112" s="23">
        <v>78</v>
      </c>
      <c r="AN112" s="23">
        <v>56</v>
      </c>
      <c r="AO112" s="23">
        <v>82</v>
      </c>
      <c r="AP112" s="23">
        <v>137</v>
      </c>
      <c r="AQ112" s="23">
        <v>139</v>
      </c>
      <c r="AR112" s="23">
        <v>142</v>
      </c>
      <c r="AS112" s="23">
        <v>120</v>
      </c>
      <c r="AT112" s="23">
        <v>79</v>
      </c>
      <c r="AU112" s="23">
        <v>193</v>
      </c>
      <c r="AV112" s="23">
        <v>92</v>
      </c>
      <c r="AW112" s="23">
        <v>67</v>
      </c>
      <c r="AX112" s="23">
        <v>128</v>
      </c>
      <c r="AY112" s="23">
        <v>109</v>
      </c>
      <c r="AZ112" s="23">
        <v>123</v>
      </c>
      <c r="BA112" s="23">
        <v>115</v>
      </c>
      <c r="BB112" s="23">
        <f>BC112-BA112</f>
        <v>0</v>
      </c>
      <c r="BC112" s="23">
        <v>115</v>
      </c>
      <c r="BD112" s="23">
        <v>122</v>
      </c>
      <c r="BE112" s="23">
        <v>58</v>
      </c>
      <c r="BF112" s="23">
        <v>39</v>
      </c>
      <c r="BG112" s="23">
        <f>BK112+BF112</f>
        <v>72</v>
      </c>
      <c r="BH112" s="24" t="s">
        <v>99</v>
      </c>
      <c r="BI112" s="23">
        <v>40</v>
      </c>
      <c r="BJ112" s="23">
        <v>21</v>
      </c>
      <c r="BK112" s="23">
        <v>33</v>
      </c>
      <c r="BL112" s="23">
        <f>BI112</f>
        <v>40</v>
      </c>
      <c r="BM112" s="23">
        <f>BG112</f>
        <v>72</v>
      </c>
      <c r="BN112" s="23">
        <v>82</v>
      </c>
      <c r="BO112" s="23">
        <v>62</v>
      </c>
      <c r="BP112" s="23">
        <v>56</v>
      </c>
      <c r="BQ112" s="23">
        <v>54</v>
      </c>
      <c r="BR112" s="23">
        <v>88</v>
      </c>
      <c r="BS112" s="23">
        <v>69</v>
      </c>
      <c r="BT112" s="23">
        <v>54</v>
      </c>
      <c r="BU112" s="23">
        <v>51</v>
      </c>
      <c r="BV112" s="23">
        <v>72</v>
      </c>
      <c r="BW112" s="23">
        <v>62</v>
      </c>
      <c r="BX112" s="23">
        <v>65</v>
      </c>
      <c r="BY112" s="23">
        <v>71</v>
      </c>
      <c r="BZ112" s="23">
        <v>42</v>
      </c>
      <c r="CA112" s="23">
        <v>44</v>
      </c>
      <c r="CB112" s="23">
        <v>11</v>
      </c>
      <c r="CC112" s="23">
        <v>9</v>
      </c>
      <c r="CD112" s="23">
        <v>20</v>
      </c>
      <c r="CE112" s="23">
        <v>29</v>
      </c>
      <c r="CF112" s="23">
        <v>36</v>
      </c>
      <c r="CG112" s="23">
        <v>23</v>
      </c>
      <c r="CH112" s="23">
        <v>24</v>
      </c>
      <c r="CI112" s="23">
        <v>35</v>
      </c>
      <c r="CJ112" s="23">
        <v>30</v>
      </c>
      <c r="CK112" s="23">
        <v>41</v>
      </c>
      <c r="CL112" s="23">
        <v>42</v>
      </c>
      <c r="CM112" s="23">
        <v>0</v>
      </c>
      <c r="CN112" s="23">
        <v>0</v>
      </c>
      <c r="CO112" s="23">
        <v>0</v>
      </c>
      <c r="CP112" s="23">
        <v>0</v>
      </c>
      <c r="CQ112" s="23">
        <v>0</v>
      </c>
      <c r="CR112" s="23">
        <v>0</v>
      </c>
      <c r="CS112" s="23">
        <v>0</v>
      </c>
      <c r="CT112" s="23">
        <v>0</v>
      </c>
      <c r="CU112" s="23">
        <v>0</v>
      </c>
      <c r="CV112" s="23">
        <v>0</v>
      </c>
      <c r="CW112" s="23">
        <v>0</v>
      </c>
      <c r="CX112" s="23">
        <v>0</v>
      </c>
      <c r="CY112" s="23">
        <v>0</v>
      </c>
    </row>
    <row r="113" spans="1:103" s="130" customFormat="1" x14ac:dyDescent="0.25">
      <c r="A113" s="59" t="s">
        <v>33</v>
      </c>
      <c r="B113" s="126">
        <v>0</v>
      </c>
      <c r="C113" s="126">
        <v>0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126">
        <v>0</v>
      </c>
      <c r="O113" s="126">
        <v>0</v>
      </c>
      <c r="P113" s="126">
        <v>0</v>
      </c>
      <c r="Q113" s="126">
        <v>0</v>
      </c>
      <c r="R113" s="126">
        <v>0</v>
      </c>
      <c r="S113" s="126">
        <v>0</v>
      </c>
      <c r="T113" s="126">
        <v>0</v>
      </c>
      <c r="U113" s="126">
        <v>0</v>
      </c>
      <c r="V113" s="126">
        <v>0</v>
      </c>
      <c r="W113" s="126">
        <v>0</v>
      </c>
      <c r="X113" s="126">
        <v>0</v>
      </c>
      <c r="Y113" s="126">
        <v>0</v>
      </c>
      <c r="Z113" s="126">
        <v>0</v>
      </c>
      <c r="AA113" s="126">
        <v>0</v>
      </c>
      <c r="AB113" s="139"/>
      <c r="AC113" s="140"/>
      <c r="AD113" s="140"/>
      <c r="AE113" s="140"/>
      <c r="AF113" s="141"/>
      <c r="AG113" s="141"/>
      <c r="AH113" s="141"/>
      <c r="AI113" s="142">
        <v>209</v>
      </c>
      <c r="AJ113" s="125">
        <v>520</v>
      </c>
      <c r="AK113" s="126">
        <v>546</v>
      </c>
      <c r="AL113" s="125">
        <v>1000</v>
      </c>
      <c r="AM113" s="126">
        <v>755</v>
      </c>
      <c r="AN113" s="126">
        <v>829</v>
      </c>
      <c r="AO113" s="126">
        <v>688</v>
      </c>
      <c r="AP113" s="126">
        <v>658</v>
      </c>
      <c r="AQ113" s="126">
        <v>941</v>
      </c>
      <c r="AR113" s="126">
        <v>823</v>
      </c>
      <c r="AS113" s="125">
        <f t="shared" ref="AS113:BD113" si="66">SUM(AS108:AS112)</f>
        <v>1000</v>
      </c>
      <c r="AT113" s="126">
        <f t="shared" si="66"/>
        <v>688</v>
      </c>
      <c r="AU113" s="126">
        <f t="shared" si="66"/>
        <v>725</v>
      </c>
      <c r="AV113" s="126">
        <f t="shared" si="66"/>
        <v>581</v>
      </c>
      <c r="AW113" s="126">
        <f t="shared" si="66"/>
        <v>809</v>
      </c>
      <c r="AX113" s="126">
        <f t="shared" si="66"/>
        <v>748</v>
      </c>
      <c r="AY113" s="126">
        <f t="shared" si="66"/>
        <v>688</v>
      </c>
      <c r="AZ113" s="126">
        <f t="shared" si="66"/>
        <v>855</v>
      </c>
      <c r="BA113" s="125">
        <f t="shared" si="66"/>
        <v>705</v>
      </c>
      <c r="BB113" s="125">
        <f t="shared" si="66"/>
        <v>239</v>
      </c>
      <c r="BC113" s="126">
        <f t="shared" si="66"/>
        <v>944</v>
      </c>
      <c r="BD113" s="126">
        <f t="shared" si="66"/>
        <v>851</v>
      </c>
      <c r="BE113" s="126">
        <v>484</v>
      </c>
      <c r="BF113" s="126">
        <f>SUM(BF108:BF112)</f>
        <v>397</v>
      </c>
      <c r="BG113" s="126">
        <f>SUM(BG108:BG112)</f>
        <v>961</v>
      </c>
      <c r="BH113" s="143" t="s">
        <v>33</v>
      </c>
      <c r="BI113" s="129">
        <f>SUM(BI108:BI112)</f>
        <v>180</v>
      </c>
      <c r="BJ113" s="129">
        <f>SUM(BJ108+BJ110+BJ111+BJ112)</f>
        <v>93</v>
      </c>
      <c r="BK113" s="129">
        <f>SUM(BK108:BK112)</f>
        <v>367</v>
      </c>
      <c r="BL113" s="129">
        <f>SUM(BL108+BL110+BL111+BL112)</f>
        <v>180</v>
      </c>
      <c r="BM113" s="129">
        <f t="shared" ref="BM113:CY113" si="67">SUM(BM108:BM112)</f>
        <v>650</v>
      </c>
      <c r="BN113" s="129">
        <f t="shared" si="67"/>
        <v>432</v>
      </c>
      <c r="BO113" s="129">
        <f t="shared" si="67"/>
        <v>555</v>
      </c>
      <c r="BP113" s="129">
        <f t="shared" si="67"/>
        <v>605</v>
      </c>
      <c r="BQ113" s="129">
        <f t="shared" si="67"/>
        <v>612</v>
      </c>
      <c r="BR113" s="129">
        <f t="shared" si="67"/>
        <v>656</v>
      </c>
      <c r="BS113" s="129">
        <f t="shared" si="67"/>
        <v>657</v>
      </c>
      <c r="BT113" s="129">
        <f t="shared" si="67"/>
        <v>604</v>
      </c>
      <c r="BU113" s="129">
        <f t="shared" si="67"/>
        <v>612</v>
      </c>
      <c r="BV113" s="129">
        <f t="shared" si="67"/>
        <v>725</v>
      </c>
      <c r="BW113" s="129">
        <f t="shared" si="67"/>
        <v>683</v>
      </c>
      <c r="BX113" s="129">
        <f t="shared" si="67"/>
        <v>638</v>
      </c>
      <c r="BY113" s="129">
        <f t="shared" si="67"/>
        <v>826</v>
      </c>
      <c r="BZ113" s="129">
        <f t="shared" si="67"/>
        <v>769</v>
      </c>
      <c r="CA113" s="129">
        <f t="shared" si="67"/>
        <v>674</v>
      </c>
      <c r="CB113" s="129">
        <f t="shared" si="67"/>
        <v>99</v>
      </c>
      <c r="CC113" s="129">
        <f t="shared" si="67"/>
        <v>51</v>
      </c>
      <c r="CD113" s="129">
        <f t="shared" si="67"/>
        <v>63</v>
      </c>
      <c r="CE113" s="129">
        <f t="shared" si="67"/>
        <v>91</v>
      </c>
      <c r="CF113" s="129">
        <f t="shared" si="67"/>
        <v>126</v>
      </c>
      <c r="CG113" s="129">
        <f t="shared" si="67"/>
        <v>95</v>
      </c>
      <c r="CH113" s="129">
        <f t="shared" si="67"/>
        <v>128</v>
      </c>
      <c r="CI113" s="129">
        <f t="shared" si="67"/>
        <v>193</v>
      </c>
      <c r="CJ113" s="129">
        <f t="shared" si="67"/>
        <v>177</v>
      </c>
      <c r="CK113" s="129">
        <f t="shared" si="67"/>
        <v>184</v>
      </c>
      <c r="CL113" s="129">
        <f t="shared" si="67"/>
        <v>166</v>
      </c>
      <c r="CM113" s="129">
        <f t="shared" si="67"/>
        <v>0</v>
      </c>
      <c r="CN113" s="129">
        <f t="shared" si="67"/>
        <v>0</v>
      </c>
      <c r="CO113" s="129">
        <f t="shared" si="67"/>
        <v>0</v>
      </c>
      <c r="CP113" s="129">
        <f t="shared" si="67"/>
        <v>0</v>
      </c>
      <c r="CQ113" s="129">
        <f t="shared" si="67"/>
        <v>0</v>
      </c>
      <c r="CR113" s="129">
        <f t="shared" si="67"/>
        <v>0</v>
      </c>
      <c r="CS113" s="129">
        <f t="shared" si="67"/>
        <v>0</v>
      </c>
      <c r="CT113" s="129">
        <f t="shared" si="67"/>
        <v>0</v>
      </c>
      <c r="CU113" s="129">
        <f t="shared" si="67"/>
        <v>0</v>
      </c>
      <c r="CV113" s="129">
        <f t="shared" si="67"/>
        <v>0</v>
      </c>
      <c r="CW113" s="129">
        <f t="shared" si="67"/>
        <v>0</v>
      </c>
      <c r="CX113" s="129">
        <f t="shared" si="67"/>
        <v>0</v>
      </c>
      <c r="CY113" s="129">
        <f t="shared" si="67"/>
        <v>0</v>
      </c>
    </row>
    <row r="114" spans="1:103" x14ac:dyDescent="0.25">
      <c r="A114" s="52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101"/>
      <c r="AK114" s="53"/>
      <c r="AL114" s="101"/>
      <c r="AM114" s="53"/>
      <c r="AN114" s="53"/>
      <c r="AO114" s="53"/>
      <c r="AP114" s="53"/>
      <c r="AQ114" s="53"/>
      <c r="AR114" s="53"/>
      <c r="AS114" s="101"/>
      <c r="AT114" s="53"/>
      <c r="AU114" s="53"/>
      <c r="AV114" s="53"/>
      <c r="AW114" s="53"/>
      <c r="AX114" s="53"/>
      <c r="AY114" s="53"/>
      <c r="AZ114" s="53"/>
      <c r="BA114" s="101"/>
      <c r="BB114" s="101"/>
      <c r="BC114" s="53"/>
      <c r="BD114" s="53"/>
      <c r="BE114" s="53"/>
      <c r="BF114" s="53"/>
      <c r="BG114" s="53"/>
      <c r="BH114" s="52"/>
      <c r="BI114" s="53"/>
      <c r="BJ114" s="53"/>
      <c r="BK114" s="53"/>
      <c r="BL114" s="53"/>
      <c r="BM114" s="53"/>
      <c r="BN114" s="53"/>
      <c r="BO114" s="53"/>
      <c r="BP114" s="53"/>
      <c r="BQ114" s="53"/>
      <c r="BR114" s="53"/>
      <c r="BS114" s="53"/>
      <c r="BT114" s="53"/>
      <c r="BU114" s="53"/>
      <c r="BV114" s="53"/>
      <c r="BW114" s="53"/>
      <c r="BX114" s="53"/>
      <c r="BY114" s="53"/>
      <c r="BZ114" s="53"/>
      <c r="CA114" s="53"/>
      <c r="CB114" s="53"/>
      <c r="CC114" s="53"/>
      <c r="CD114" s="53"/>
      <c r="CE114" s="53"/>
      <c r="CF114" s="53"/>
      <c r="CG114" s="53"/>
      <c r="CH114" s="53"/>
      <c r="CI114" s="53"/>
      <c r="CJ114" s="53"/>
      <c r="CK114" s="53"/>
      <c r="CL114" s="53"/>
      <c r="CM114" s="53"/>
      <c r="CN114" s="53"/>
      <c r="CO114" s="53"/>
      <c r="CP114" s="53"/>
      <c r="CQ114" s="53"/>
      <c r="CR114" s="53"/>
      <c r="CS114" s="53"/>
      <c r="CT114" s="53"/>
      <c r="CU114" s="53"/>
      <c r="CV114" s="53"/>
      <c r="CW114" s="53"/>
      <c r="CX114" s="53"/>
      <c r="CY114" s="53"/>
    </row>
    <row r="115" spans="1:103" s="51" customFormat="1" x14ac:dyDescent="0.25">
      <c r="A115" s="31" t="s">
        <v>93</v>
      </c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3" t="s">
        <v>8</v>
      </c>
      <c r="AJ115" s="34" t="s">
        <v>7</v>
      </c>
      <c r="AK115" s="33" t="s">
        <v>10</v>
      </c>
      <c r="AL115" s="34" t="s">
        <v>7</v>
      </c>
      <c r="AM115" s="33">
        <v>44743</v>
      </c>
      <c r="AN115" s="33">
        <v>44774</v>
      </c>
      <c r="AO115" s="33">
        <v>44805</v>
      </c>
      <c r="AP115" s="33">
        <v>44835</v>
      </c>
      <c r="AQ115" s="33">
        <v>44866</v>
      </c>
      <c r="AR115" s="33">
        <v>44896</v>
      </c>
      <c r="AS115" s="34" t="s">
        <v>7</v>
      </c>
      <c r="AT115" s="33" t="e">
        <f t="shared" ref="AT115:BD115" ca="1" si="68">AT$5</f>
        <v>#NAME?</v>
      </c>
      <c r="AU115" s="33" t="e">
        <f t="shared" ca="1" si="68"/>
        <v>#NAME?</v>
      </c>
      <c r="AV115" s="33" t="e">
        <f t="shared" ca="1" si="68"/>
        <v>#NAME?</v>
      </c>
      <c r="AW115" s="33" t="e">
        <f t="shared" ca="1" si="68"/>
        <v>#NAME?</v>
      </c>
      <c r="AX115" s="33" t="e">
        <f t="shared" ca="1" si="68"/>
        <v>#NAME?</v>
      </c>
      <c r="AY115" s="33" t="e">
        <f t="shared" ca="1" si="68"/>
        <v>#NAME?</v>
      </c>
      <c r="AZ115" s="33" t="e">
        <f t="shared" ca="1" si="68"/>
        <v>#NAME?</v>
      </c>
      <c r="BA115" s="34" t="str">
        <f t="shared" si="68"/>
        <v>1 - 24 de Ago-23</v>
      </c>
      <c r="BB115" s="34" t="str">
        <f t="shared" si="68"/>
        <v>24 - 31 de Ago-23</v>
      </c>
      <c r="BC115" s="33" t="e">
        <f t="shared" ca="1" si="68"/>
        <v>#NAME?</v>
      </c>
      <c r="BD115" s="33" t="e">
        <f t="shared" ca="1" si="68"/>
        <v>#NAME?</v>
      </c>
      <c r="BE115" s="35" t="s">
        <v>14</v>
      </c>
      <c r="BF115" s="33" t="str">
        <f>BF$5</f>
        <v>01 - 15-Out-2023</v>
      </c>
      <c r="BG115" s="33" t="e">
        <f ca="1">BG$5</f>
        <v>#NAME?</v>
      </c>
      <c r="BH115" s="64" t="s">
        <v>104</v>
      </c>
      <c r="BI115" s="66"/>
      <c r="BJ115" s="66"/>
      <c r="BK115" s="9" t="str">
        <f>BK$5</f>
        <v>16 - 31-Out-2023</v>
      </c>
      <c r="BL115" s="66"/>
      <c r="BM115" s="9">
        <f t="shared" ref="BM115:CY115" si="69">BM$5</f>
        <v>45200</v>
      </c>
      <c r="BN115" s="37" t="e">
        <f t="shared" ca="1" si="69"/>
        <v>#NAME?</v>
      </c>
      <c r="BO115" s="37" t="e">
        <f t="shared" ca="1" si="69"/>
        <v>#NAME?</v>
      </c>
      <c r="BP115" s="37" t="e">
        <f t="shared" ca="1" si="69"/>
        <v>#NAME?</v>
      </c>
      <c r="BQ115" s="37" t="e">
        <f t="shared" ca="1" si="69"/>
        <v>#NAME?</v>
      </c>
      <c r="BR115" s="37" t="e">
        <f t="shared" ca="1" si="69"/>
        <v>#NAME?</v>
      </c>
      <c r="BS115" s="37" t="e">
        <f t="shared" ca="1" si="69"/>
        <v>#NAME?</v>
      </c>
      <c r="BT115" s="37" t="e">
        <f t="shared" ca="1" si="69"/>
        <v>#NAME?</v>
      </c>
      <c r="BU115" s="37" t="e">
        <f t="shared" ca="1" si="69"/>
        <v>#NAME?</v>
      </c>
      <c r="BV115" s="37" t="e">
        <f t="shared" ca="1" si="69"/>
        <v>#NAME?</v>
      </c>
      <c r="BW115" s="37" t="e">
        <f t="shared" ca="1" si="69"/>
        <v>#NAME?</v>
      </c>
      <c r="BX115" s="37" t="e">
        <f t="shared" ca="1" si="69"/>
        <v>#NAME?</v>
      </c>
      <c r="BY115" s="37" t="e">
        <f t="shared" ca="1" si="69"/>
        <v>#NAME?</v>
      </c>
      <c r="BZ115" s="37" t="e">
        <f t="shared" ca="1" si="69"/>
        <v>#NAME?</v>
      </c>
      <c r="CA115" s="37" t="e">
        <f t="shared" ca="1" si="69"/>
        <v>#NAME?</v>
      </c>
      <c r="CB115" s="37" t="e">
        <f t="shared" ca="1" si="69"/>
        <v>#NAME?</v>
      </c>
      <c r="CC115" s="37" t="e">
        <f t="shared" ca="1" si="69"/>
        <v>#NAME?</v>
      </c>
      <c r="CD115" s="37" t="e">
        <f t="shared" ca="1" si="69"/>
        <v>#NAME?</v>
      </c>
      <c r="CE115" s="37" t="e">
        <f t="shared" ca="1" si="69"/>
        <v>#NAME?</v>
      </c>
      <c r="CF115" s="37" t="e">
        <f t="shared" ca="1" si="69"/>
        <v>#NAME?</v>
      </c>
      <c r="CG115" s="37" t="e">
        <f t="shared" ca="1" si="69"/>
        <v>#NAME?</v>
      </c>
      <c r="CH115" s="37" t="e">
        <f t="shared" ca="1" si="69"/>
        <v>#NAME?</v>
      </c>
      <c r="CI115" s="37" t="e">
        <f t="shared" ca="1" si="69"/>
        <v>#NAME?</v>
      </c>
      <c r="CJ115" s="37" t="e">
        <f t="shared" ca="1" si="69"/>
        <v>#NAME?</v>
      </c>
      <c r="CK115" s="37" t="e">
        <f t="shared" ca="1" si="69"/>
        <v>#NAME?</v>
      </c>
      <c r="CL115" s="37" t="e">
        <f t="shared" ca="1" si="69"/>
        <v>#NAME?</v>
      </c>
      <c r="CM115" s="37" t="e">
        <f t="shared" ca="1" si="69"/>
        <v>#NAME?</v>
      </c>
      <c r="CN115" s="37" t="e">
        <f t="shared" ca="1" si="69"/>
        <v>#NAME?</v>
      </c>
      <c r="CO115" s="37" t="e">
        <f t="shared" ca="1" si="69"/>
        <v>#NAME?</v>
      </c>
      <c r="CP115" s="37" t="e">
        <f t="shared" ca="1" si="69"/>
        <v>#NAME?</v>
      </c>
      <c r="CQ115" s="37" t="e">
        <f t="shared" ca="1" si="69"/>
        <v>#NAME?</v>
      </c>
      <c r="CR115" s="37" t="e">
        <f t="shared" ca="1" si="69"/>
        <v>#NAME?</v>
      </c>
      <c r="CS115" s="37" t="e">
        <f t="shared" ca="1" si="69"/>
        <v>#NAME?</v>
      </c>
      <c r="CT115" s="37" t="e">
        <f t="shared" ca="1" si="69"/>
        <v>#NAME?</v>
      </c>
      <c r="CU115" s="37" t="e">
        <f t="shared" ca="1" si="69"/>
        <v>#NAME?</v>
      </c>
      <c r="CV115" s="37" t="e">
        <f t="shared" ca="1" si="69"/>
        <v>#NAME?</v>
      </c>
      <c r="CW115" s="37" t="e">
        <f t="shared" ca="1" si="69"/>
        <v>#NAME?</v>
      </c>
      <c r="CX115" s="37" t="e">
        <f t="shared" ca="1" si="69"/>
        <v>#NAME?</v>
      </c>
      <c r="CY115" s="37" t="e">
        <f t="shared" ca="1" si="69"/>
        <v>#NAME?</v>
      </c>
    </row>
    <row r="116" spans="1:103" s="20" customFormat="1" x14ac:dyDescent="0.25">
      <c r="A116" s="21" t="s">
        <v>95</v>
      </c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9"/>
      <c r="AE116" s="119"/>
      <c r="AF116" s="119"/>
      <c r="AG116" s="119"/>
      <c r="AH116" s="119"/>
      <c r="AI116" s="120">
        <v>0</v>
      </c>
      <c r="AJ116" s="23"/>
      <c r="AK116" s="23">
        <v>0</v>
      </c>
      <c r="AL116" s="23">
        <v>80</v>
      </c>
      <c r="AM116" s="23">
        <v>0</v>
      </c>
      <c r="AN116" s="23">
        <v>40</v>
      </c>
      <c r="AO116" s="23">
        <v>100</v>
      </c>
      <c r="AP116" s="23">
        <v>80</v>
      </c>
      <c r="AQ116" s="23">
        <v>40</v>
      </c>
      <c r="AR116" s="23">
        <v>100</v>
      </c>
      <c r="AS116" s="23">
        <v>80</v>
      </c>
      <c r="AT116" s="23">
        <v>80</v>
      </c>
      <c r="AU116" s="23">
        <v>80</v>
      </c>
      <c r="AV116" s="23">
        <v>120</v>
      </c>
      <c r="AW116" s="23">
        <v>80</v>
      </c>
      <c r="AX116" s="23">
        <v>168</v>
      </c>
      <c r="AY116" s="23">
        <v>120</v>
      </c>
      <c r="AZ116" s="23">
        <v>96</v>
      </c>
      <c r="BA116" s="23">
        <v>96</v>
      </c>
      <c r="BB116" s="23">
        <v>0</v>
      </c>
      <c r="BC116" s="23">
        <v>96</v>
      </c>
      <c r="BD116" s="23">
        <v>100</v>
      </c>
      <c r="BE116" s="23">
        <v>39</v>
      </c>
      <c r="BF116" s="23">
        <v>44</v>
      </c>
      <c r="BG116" s="23">
        <f>BF116+BK116</f>
        <v>88</v>
      </c>
      <c r="BH116" s="68" t="s">
        <v>95</v>
      </c>
      <c r="BI116" s="121"/>
      <c r="BJ116" s="121"/>
      <c r="BK116" s="23">
        <v>44</v>
      </c>
      <c r="BL116" s="121"/>
      <c r="BM116" s="23">
        <f>BG116</f>
        <v>88</v>
      </c>
      <c r="BN116" s="23">
        <v>40</v>
      </c>
      <c r="BO116" s="23">
        <v>40</v>
      </c>
      <c r="BP116" s="23">
        <v>45</v>
      </c>
      <c r="BQ116" s="23">
        <v>32</v>
      </c>
      <c r="BR116" s="23">
        <v>36</v>
      </c>
      <c r="BS116" s="23">
        <v>32</v>
      </c>
      <c r="BT116" s="23">
        <v>32</v>
      </c>
      <c r="BU116" s="23">
        <v>32</v>
      </c>
      <c r="BV116" s="23">
        <v>32</v>
      </c>
      <c r="BW116" s="23">
        <v>32</v>
      </c>
      <c r="BX116" s="57">
        <v>32</v>
      </c>
      <c r="BY116" s="57">
        <v>32</v>
      </c>
      <c r="BZ116" s="57">
        <v>32</v>
      </c>
      <c r="CA116" s="57">
        <v>32</v>
      </c>
      <c r="CB116" s="57">
        <v>32</v>
      </c>
      <c r="CC116" s="144">
        <f t="shared" ref="CC116:CY121" si="70">IF(CC108="","Aguardando...",IFERROR(((CC100-CC108)/CC100),0))</f>
        <v>0.46153846153846156</v>
      </c>
      <c r="CD116" s="144">
        <f t="shared" si="70"/>
        <v>0.33333333333333331</v>
      </c>
      <c r="CE116" s="144">
        <f t="shared" si="70"/>
        <v>0.4</v>
      </c>
      <c r="CF116" s="144">
        <f t="shared" si="70"/>
        <v>3.2258064516129031E-2</v>
      </c>
      <c r="CG116" s="144">
        <f t="shared" si="70"/>
        <v>0.46875</v>
      </c>
      <c r="CH116" s="144">
        <f t="shared" si="70"/>
        <v>0.5</v>
      </c>
      <c r="CI116" s="144">
        <f t="shared" si="70"/>
        <v>0.34</v>
      </c>
      <c r="CJ116" s="144">
        <f t="shared" si="70"/>
        <v>0.18604651162790697</v>
      </c>
      <c r="CK116" s="144">
        <f t="shared" si="70"/>
        <v>0.4</v>
      </c>
      <c r="CL116" s="144">
        <f t="shared" si="70"/>
        <v>0.26315789473684209</v>
      </c>
      <c r="CM116" s="144">
        <f t="shared" si="70"/>
        <v>0</v>
      </c>
      <c r="CN116" s="144">
        <f t="shared" si="70"/>
        <v>0</v>
      </c>
      <c r="CO116" s="144">
        <f t="shared" si="70"/>
        <v>0</v>
      </c>
      <c r="CP116" s="144">
        <f t="shared" si="70"/>
        <v>0</v>
      </c>
      <c r="CQ116" s="144">
        <f t="shared" si="70"/>
        <v>0</v>
      </c>
      <c r="CR116" s="144">
        <f t="shared" si="70"/>
        <v>0</v>
      </c>
      <c r="CS116" s="144">
        <f t="shared" si="70"/>
        <v>0</v>
      </c>
      <c r="CT116" s="144">
        <f t="shared" si="70"/>
        <v>0</v>
      </c>
      <c r="CU116" s="144">
        <f t="shared" si="70"/>
        <v>0</v>
      </c>
      <c r="CV116" s="144">
        <f t="shared" si="70"/>
        <v>0</v>
      </c>
      <c r="CW116" s="144">
        <f t="shared" si="70"/>
        <v>0</v>
      </c>
      <c r="CX116" s="144">
        <f t="shared" si="70"/>
        <v>0</v>
      </c>
      <c r="CY116" s="144">
        <f t="shared" si="70"/>
        <v>0</v>
      </c>
    </row>
    <row r="117" spans="1:103" s="20" customFormat="1" ht="25.5" hidden="1" x14ac:dyDescent="0.25">
      <c r="A117" s="21" t="s">
        <v>96</v>
      </c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20">
        <v>80</v>
      </c>
      <c r="AJ117" s="23">
        <v>200</v>
      </c>
      <c r="AK117" s="23">
        <v>180</v>
      </c>
      <c r="AL117" s="23">
        <v>200</v>
      </c>
      <c r="AM117" s="23">
        <v>260</v>
      </c>
      <c r="AN117" s="23">
        <v>270</v>
      </c>
      <c r="AO117" s="23">
        <v>252</v>
      </c>
      <c r="AP117" s="23">
        <v>240</v>
      </c>
      <c r="AQ117" s="23">
        <v>240</v>
      </c>
      <c r="AR117" s="23">
        <v>264</v>
      </c>
      <c r="AS117" s="23">
        <v>200</v>
      </c>
      <c r="AT117" s="23">
        <v>264</v>
      </c>
      <c r="AU117" s="23">
        <v>240</v>
      </c>
      <c r="AV117" s="23">
        <v>276</v>
      </c>
      <c r="AW117" s="23">
        <v>216</v>
      </c>
      <c r="AX117" s="23">
        <v>276</v>
      </c>
      <c r="AY117" s="23">
        <v>252</v>
      </c>
      <c r="AZ117" s="23">
        <v>252</v>
      </c>
      <c r="BA117" s="23">
        <v>216</v>
      </c>
      <c r="BB117" s="23">
        <v>50</v>
      </c>
      <c r="BC117" s="23">
        <v>266</v>
      </c>
      <c r="BD117" s="23">
        <v>252</v>
      </c>
      <c r="BE117" s="23">
        <v>97</v>
      </c>
      <c r="BF117" s="23">
        <v>120</v>
      </c>
      <c r="BG117" s="23">
        <v>252</v>
      </c>
      <c r="BH117" s="68"/>
      <c r="BI117" s="121"/>
      <c r="BJ117" s="121"/>
      <c r="BK117" s="23"/>
      <c r="BL117" s="121"/>
      <c r="BM117" s="23"/>
      <c r="BN117" s="23"/>
      <c r="BO117" s="23"/>
      <c r="BP117" s="23"/>
      <c r="BQ117" s="23"/>
      <c r="BR117" s="23"/>
      <c r="BS117" s="23"/>
      <c r="BT117" s="23"/>
      <c r="BU117" s="23"/>
      <c r="BV117" s="23"/>
      <c r="BW117" s="23"/>
      <c r="BX117" s="122"/>
      <c r="BY117" s="122"/>
      <c r="BZ117" s="122"/>
      <c r="CA117" s="122"/>
      <c r="CB117" s="122"/>
      <c r="CC117" s="145" t="str">
        <f t="shared" si="70"/>
        <v>Aguardando...</v>
      </c>
      <c r="CD117" s="145" t="str">
        <f t="shared" si="70"/>
        <v>Aguardando...</v>
      </c>
      <c r="CE117" s="145" t="str">
        <f t="shared" si="70"/>
        <v>Aguardando...</v>
      </c>
      <c r="CF117" s="145" t="str">
        <f t="shared" si="70"/>
        <v>Aguardando...</v>
      </c>
      <c r="CG117" s="145" t="str">
        <f t="shared" si="70"/>
        <v>Aguardando...</v>
      </c>
      <c r="CH117" s="145" t="str">
        <f t="shared" si="70"/>
        <v>Aguardando...</v>
      </c>
      <c r="CI117" s="145" t="str">
        <f t="shared" si="70"/>
        <v>Aguardando...</v>
      </c>
      <c r="CJ117" s="145" t="str">
        <f t="shared" si="70"/>
        <v>Aguardando...</v>
      </c>
      <c r="CK117" s="145" t="str">
        <f t="shared" si="70"/>
        <v>Aguardando...</v>
      </c>
      <c r="CL117" s="145" t="str">
        <f t="shared" si="70"/>
        <v>Aguardando...</v>
      </c>
      <c r="CM117" s="145" t="str">
        <f t="shared" si="70"/>
        <v>Aguardando...</v>
      </c>
      <c r="CN117" s="145" t="str">
        <f t="shared" si="70"/>
        <v>Aguardando...</v>
      </c>
      <c r="CO117" s="145" t="str">
        <f t="shared" si="70"/>
        <v>Aguardando...</v>
      </c>
      <c r="CP117" s="145" t="str">
        <f t="shared" si="70"/>
        <v>Aguardando...</v>
      </c>
      <c r="CQ117" s="145" t="str">
        <f t="shared" si="70"/>
        <v>Aguardando...</v>
      </c>
      <c r="CR117" s="145" t="str">
        <f t="shared" si="70"/>
        <v>Aguardando...</v>
      </c>
      <c r="CS117" s="145" t="str">
        <f t="shared" si="70"/>
        <v>Aguardando...</v>
      </c>
      <c r="CT117" s="145" t="str">
        <f t="shared" si="70"/>
        <v>Aguardando...</v>
      </c>
      <c r="CU117" s="145" t="str">
        <f t="shared" si="70"/>
        <v>Aguardando...</v>
      </c>
      <c r="CV117" s="145" t="str">
        <f t="shared" si="70"/>
        <v>Aguardando...</v>
      </c>
      <c r="CW117" s="145" t="str">
        <f t="shared" si="70"/>
        <v>Aguardando...</v>
      </c>
      <c r="CX117" s="145" t="str">
        <f t="shared" si="70"/>
        <v>Aguardando...</v>
      </c>
      <c r="CY117" s="145" t="str">
        <f t="shared" si="70"/>
        <v>Aguardando...</v>
      </c>
    </row>
    <row r="118" spans="1:103" s="20" customFormat="1" x14ac:dyDescent="0.25">
      <c r="A118" s="21" t="s">
        <v>97</v>
      </c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  <c r="Z118" s="119"/>
      <c r="AA118" s="119"/>
      <c r="AB118" s="119"/>
      <c r="AC118" s="119"/>
      <c r="AD118" s="119"/>
      <c r="AE118" s="119"/>
      <c r="AF118" s="119"/>
      <c r="AG118" s="119"/>
      <c r="AH118" s="119"/>
      <c r="AI118" s="120">
        <v>80</v>
      </c>
      <c r="AJ118" s="23">
        <v>200</v>
      </c>
      <c r="AK118" s="23">
        <v>180</v>
      </c>
      <c r="AL118" s="23">
        <v>200</v>
      </c>
      <c r="AM118" s="23">
        <v>260</v>
      </c>
      <c r="AN118" s="23">
        <v>270</v>
      </c>
      <c r="AO118" s="23">
        <v>250</v>
      </c>
      <c r="AP118" s="23">
        <v>250</v>
      </c>
      <c r="AQ118" s="23">
        <v>240</v>
      </c>
      <c r="AR118" s="23">
        <v>270</v>
      </c>
      <c r="AS118" s="23">
        <v>200</v>
      </c>
      <c r="AT118" s="23">
        <v>260</v>
      </c>
      <c r="AU118" s="23">
        <v>200</v>
      </c>
      <c r="AV118" s="23">
        <v>230</v>
      </c>
      <c r="AW118" s="23">
        <v>200</v>
      </c>
      <c r="AX118" s="23">
        <v>230</v>
      </c>
      <c r="AY118" s="23">
        <v>210</v>
      </c>
      <c r="AZ118" s="23">
        <v>210</v>
      </c>
      <c r="BA118" s="23">
        <v>180</v>
      </c>
      <c r="BB118" s="23">
        <v>50</v>
      </c>
      <c r="BC118" s="23">
        <v>230</v>
      </c>
      <c r="BD118" s="23">
        <v>210</v>
      </c>
      <c r="BE118" s="23">
        <v>97</v>
      </c>
      <c r="BF118" s="23">
        <v>100</v>
      </c>
      <c r="BG118" s="23">
        <f>BF118+BK118</f>
        <v>220</v>
      </c>
      <c r="BH118" s="68" t="s">
        <v>97</v>
      </c>
      <c r="BI118" s="121"/>
      <c r="BJ118" s="121"/>
      <c r="BK118" s="23">
        <v>120</v>
      </c>
      <c r="BL118" s="121"/>
      <c r="BM118" s="23">
        <f>BG118</f>
        <v>220</v>
      </c>
      <c r="BN118" s="23">
        <v>40</v>
      </c>
      <c r="BO118" s="23">
        <v>16</v>
      </c>
      <c r="BP118" s="23">
        <v>20</v>
      </c>
      <c r="BQ118" s="23">
        <v>16</v>
      </c>
      <c r="BR118" s="23">
        <v>12</v>
      </c>
      <c r="BS118" s="23">
        <v>15</v>
      </c>
      <c r="BT118" s="23">
        <v>12</v>
      </c>
      <c r="BU118" s="23">
        <v>12</v>
      </c>
      <c r="BV118" s="23">
        <v>12</v>
      </c>
      <c r="BW118" s="23">
        <v>12</v>
      </c>
      <c r="BX118" s="57">
        <v>12</v>
      </c>
      <c r="BY118" s="57">
        <v>12</v>
      </c>
      <c r="BZ118" s="57">
        <v>12</v>
      </c>
      <c r="CA118" s="57">
        <v>15</v>
      </c>
      <c r="CB118" s="57">
        <v>12</v>
      </c>
      <c r="CC118" s="146">
        <f t="shared" si="70"/>
        <v>0</v>
      </c>
      <c r="CD118" s="146">
        <f t="shared" si="70"/>
        <v>0</v>
      </c>
      <c r="CE118" s="146">
        <f t="shared" si="70"/>
        <v>1</v>
      </c>
      <c r="CF118" s="146">
        <f t="shared" si="70"/>
        <v>0</v>
      </c>
      <c r="CG118" s="146">
        <f t="shared" si="70"/>
        <v>0.7142857142857143</v>
      </c>
      <c r="CH118" s="146">
        <f t="shared" si="70"/>
        <v>0</v>
      </c>
      <c r="CI118" s="146">
        <f t="shared" si="70"/>
        <v>0.42857142857142855</v>
      </c>
      <c r="CJ118" s="146">
        <f t="shared" si="70"/>
        <v>0</v>
      </c>
      <c r="CK118" s="146">
        <f t="shared" si="70"/>
        <v>0</v>
      </c>
      <c r="CL118" s="146">
        <f t="shared" si="70"/>
        <v>0.36363636363636365</v>
      </c>
      <c r="CM118" s="146">
        <f t="shared" si="70"/>
        <v>0</v>
      </c>
      <c r="CN118" s="146">
        <f t="shared" si="70"/>
        <v>0</v>
      </c>
      <c r="CO118" s="146">
        <f t="shared" si="70"/>
        <v>0</v>
      </c>
      <c r="CP118" s="146">
        <f t="shared" si="70"/>
        <v>0</v>
      </c>
      <c r="CQ118" s="146">
        <f t="shared" si="70"/>
        <v>0</v>
      </c>
      <c r="CR118" s="146">
        <f t="shared" si="70"/>
        <v>0</v>
      </c>
      <c r="CS118" s="146">
        <f t="shared" si="70"/>
        <v>0</v>
      </c>
      <c r="CT118" s="146">
        <f t="shared" si="70"/>
        <v>0</v>
      </c>
      <c r="CU118" s="146">
        <f t="shared" si="70"/>
        <v>0</v>
      </c>
      <c r="CV118" s="146">
        <f t="shared" si="70"/>
        <v>0</v>
      </c>
      <c r="CW118" s="146">
        <f t="shared" si="70"/>
        <v>0</v>
      </c>
      <c r="CX118" s="146">
        <f t="shared" si="70"/>
        <v>0</v>
      </c>
      <c r="CY118" s="146">
        <f t="shared" si="70"/>
        <v>0</v>
      </c>
    </row>
    <row r="119" spans="1:103" s="20" customFormat="1" x14ac:dyDescent="0.25">
      <c r="A119" s="21" t="s">
        <v>98</v>
      </c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9"/>
      <c r="AE119" s="119"/>
      <c r="AF119" s="119"/>
      <c r="AG119" s="119"/>
      <c r="AH119" s="119"/>
      <c r="AI119" s="120">
        <v>120</v>
      </c>
      <c r="AJ119" s="23"/>
      <c r="AK119" s="23">
        <v>400</v>
      </c>
      <c r="AL119" s="23">
        <v>400</v>
      </c>
      <c r="AM119" s="23">
        <v>520</v>
      </c>
      <c r="AN119" s="23">
        <v>460</v>
      </c>
      <c r="AO119" s="23">
        <v>420</v>
      </c>
      <c r="AP119" s="23">
        <v>400</v>
      </c>
      <c r="AQ119" s="23">
        <v>400</v>
      </c>
      <c r="AR119" s="23">
        <v>440</v>
      </c>
      <c r="AS119" s="23">
        <v>400</v>
      </c>
      <c r="AT119" s="23">
        <v>440</v>
      </c>
      <c r="AU119" s="23">
        <v>480</v>
      </c>
      <c r="AV119" s="23">
        <v>540</v>
      </c>
      <c r="AW119" s="23">
        <v>440</v>
      </c>
      <c r="AX119" s="23">
        <v>460</v>
      </c>
      <c r="AY119" s="23">
        <v>420</v>
      </c>
      <c r="AZ119" s="23">
        <v>420</v>
      </c>
      <c r="BA119" s="23">
        <v>360</v>
      </c>
      <c r="BB119" s="23">
        <v>100</v>
      </c>
      <c r="BC119" s="23">
        <v>460</v>
      </c>
      <c r="BD119" s="23">
        <v>440</v>
      </c>
      <c r="BE119" s="23">
        <v>194</v>
      </c>
      <c r="BF119" s="23">
        <v>200</v>
      </c>
      <c r="BG119" s="23">
        <f>BF119+BK119</f>
        <v>440</v>
      </c>
      <c r="BH119" s="68" t="s">
        <v>98</v>
      </c>
      <c r="BI119" s="121"/>
      <c r="BJ119" s="121"/>
      <c r="BK119" s="23">
        <v>240</v>
      </c>
      <c r="BL119" s="121"/>
      <c r="BM119" s="23">
        <f>BG119</f>
        <v>440</v>
      </c>
      <c r="BN119" s="23">
        <v>140</v>
      </c>
      <c r="BO119" s="23">
        <v>131</v>
      </c>
      <c r="BP119" s="23">
        <v>185</v>
      </c>
      <c r="BQ119" s="23">
        <v>104</v>
      </c>
      <c r="BR119" s="23">
        <v>104</v>
      </c>
      <c r="BS119" s="23">
        <v>107</v>
      </c>
      <c r="BT119" s="23">
        <v>100</v>
      </c>
      <c r="BU119" s="23">
        <v>100</v>
      </c>
      <c r="BV119" s="23">
        <v>100</v>
      </c>
      <c r="BW119" s="23">
        <v>100</v>
      </c>
      <c r="BX119" s="57">
        <v>104</v>
      </c>
      <c r="BY119" s="57">
        <v>104</v>
      </c>
      <c r="BZ119" s="57">
        <v>104</v>
      </c>
      <c r="CA119" s="57">
        <v>104</v>
      </c>
      <c r="CB119" s="57">
        <v>108</v>
      </c>
      <c r="CC119" s="146">
        <f t="shared" si="70"/>
        <v>0.36363636363636365</v>
      </c>
      <c r="CD119" s="146">
        <f t="shared" si="70"/>
        <v>0.2857142857142857</v>
      </c>
      <c r="CE119" s="146">
        <f t="shared" si="70"/>
        <v>0.2413793103448276</v>
      </c>
      <c r="CF119" s="146">
        <f>IF(CF111="","Aguardando...",IFERROR(((CF103-CF111)/CF103),0))</f>
        <v>0.23076923076923078</v>
      </c>
      <c r="CG119" s="146">
        <f t="shared" si="70"/>
        <v>0.37647058823529411</v>
      </c>
      <c r="CH119" s="146">
        <f t="shared" si="70"/>
        <v>0.31967213114754101</v>
      </c>
      <c r="CI119" s="146">
        <f t="shared" si="70"/>
        <v>0.23529411764705882</v>
      </c>
      <c r="CJ119" s="146">
        <f t="shared" si="70"/>
        <v>0.16666666666666666</v>
      </c>
      <c r="CK119" s="146">
        <f t="shared" si="70"/>
        <v>0.14705882352941177</v>
      </c>
      <c r="CL119" s="146">
        <f t="shared" si="70"/>
        <v>0.1981981981981982</v>
      </c>
      <c r="CM119" s="146">
        <f t="shared" si="70"/>
        <v>0</v>
      </c>
      <c r="CN119" s="146">
        <f t="shared" si="70"/>
        <v>0</v>
      </c>
      <c r="CO119" s="146">
        <f t="shared" si="70"/>
        <v>0</v>
      </c>
      <c r="CP119" s="146">
        <f t="shared" si="70"/>
        <v>0</v>
      </c>
      <c r="CQ119" s="146">
        <f t="shared" si="70"/>
        <v>0</v>
      </c>
      <c r="CR119" s="146">
        <f t="shared" si="70"/>
        <v>0</v>
      </c>
      <c r="CS119" s="146">
        <f t="shared" si="70"/>
        <v>0</v>
      </c>
      <c r="CT119" s="146">
        <f t="shared" si="70"/>
        <v>0</v>
      </c>
      <c r="CU119" s="146">
        <f t="shared" si="70"/>
        <v>0</v>
      </c>
      <c r="CV119" s="146">
        <f t="shared" si="70"/>
        <v>0</v>
      </c>
      <c r="CW119" s="146">
        <f t="shared" si="70"/>
        <v>0</v>
      </c>
      <c r="CX119" s="146">
        <f t="shared" si="70"/>
        <v>0</v>
      </c>
      <c r="CY119" s="146">
        <f t="shared" si="70"/>
        <v>0</v>
      </c>
    </row>
    <row r="120" spans="1:103" s="20" customFormat="1" x14ac:dyDescent="0.25">
      <c r="A120" s="21" t="s">
        <v>99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20">
        <v>25</v>
      </c>
      <c r="AJ120" s="23">
        <v>120</v>
      </c>
      <c r="AK120" s="23">
        <v>75</v>
      </c>
      <c r="AL120" s="23">
        <v>120</v>
      </c>
      <c r="AM120" s="23">
        <v>100</v>
      </c>
      <c r="AN120" s="23">
        <v>120</v>
      </c>
      <c r="AO120" s="23">
        <v>150</v>
      </c>
      <c r="AP120" s="23">
        <v>120</v>
      </c>
      <c r="AQ120" s="23">
        <v>120</v>
      </c>
      <c r="AR120" s="23">
        <v>150</v>
      </c>
      <c r="AS120" s="23">
        <v>120</v>
      </c>
      <c r="AT120" s="23">
        <v>140</v>
      </c>
      <c r="AU120" s="23">
        <v>120</v>
      </c>
      <c r="AV120" s="23">
        <v>150</v>
      </c>
      <c r="AW120" s="23">
        <v>120</v>
      </c>
      <c r="AX120" s="23">
        <v>245</v>
      </c>
      <c r="AY120" s="23">
        <v>175</v>
      </c>
      <c r="AZ120" s="23">
        <v>120</v>
      </c>
      <c r="BA120" s="23">
        <v>120</v>
      </c>
      <c r="BB120" s="23">
        <v>0</v>
      </c>
      <c r="BC120" s="23">
        <v>120</v>
      </c>
      <c r="BD120" s="23">
        <v>150</v>
      </c>
      <c r="BE120" s="23">
        <v>58</v>
      </c>
      <c r="BF120" s="23">
        <v>60</v>
      </c>
      <c r="BG120" s="23">
        <f>BF120+BK120</f>
        <v>120</v>
      </c>
      <c r="BH120" s="68" t="s">
        <v>99</v>
      </c>
      <c r="BI120" s="121"/>
      <c r="BJ120" s="121"/>
      <c r="BK120" s="23">
        <v>60</v>
      </c>
      <c r="BL120" s="121"/>
      <c r="BM120" s="23">
        <f>BG120</f>
        <v>120</v>
      </c>
      <c r="BN120" s="23">
        <v>60</v>
      </c>
      <c r="BO120" s="23">
        <v>50</v>
      </c>
      <c r="BP120" s="23">
        <v>63</v>
      </c>
      <c r="BQ120" s="23">
        <v>40</v>
      </c>
      <c r="BR120" s="23">
        <v>45</v>
      </c>
      <c r="BS120" s="23">
        <v>40</v>
      </c>
      <c r="BT120" s="23">
        <v>40</v>
      </c>
      <c r="BU120" s="23">
        <v>40</v>
      </c>
      <c r="BV120" s="23">
        <v>40</v>
      </c>
      <c r="BW120" s="23">
        <v>40</v>
      </c>
      <c r="BX120" s="57">
        <v>40</v>
      </c>
      <c r="BY120" s="57">
        <v>40</v>
      </c>
      <c r="BZ120" s="57">
        <v>40</v>
      </c>
      <c r="CA120" s="57">
        <v>40</v>
      </c>
      <c r="CB120" s="57">
        <v>40</v>
      </c>
      <c r="CC120" s="146">
        <f t="shared" si="70"/>
        <v>0.35714285714285715</v>
      </c>
      <c r="CD120" s="146">
        <f t="shared" si="70"/>
        <v>0.13043478260869565</v>
      </c>
      <c r="CE120" s="146">
        <f t="shared" si="70"/>
        <v>0.23684210526315788</v>
      </c>
      <c r="CF120" s="146">
        <f t="shared" si="70"/>
        <v>0.18181818181818182</v>
      </c>
      <c r="CG120" s="146">
        <f t="shared" si="70"/>
        <v>0.42499999999999999</v>
      </c>
      <c r="CH120" s="146">
        <f t="shared" si="70"/>
        <v>0.41463414634146339</v>
      </c>
      <c r="CI120" s="146">
        <f t="shared" si="70"/>
        <v>0.41666666666666669</v>
      </c>
      <c r="CJ120" s="146">
        <f t="shared" si="70"/>
        <v>0.44444444444444442</v>
      </c>
      <c r="CK120" s="146">
        <f t="shared" si="70"/>
        <v>0.24074074074074073</v>
      </c>
      <c r="CL120" s="146">
        <f t="shared" si="70"/>
        <v>0.33333333333333331</v>
      </c>
      <c r="CM120" s="146">
        <f t="shared" si="70"/>
        <v>0</v>
      </c>
      <c r="CN120" s="146">
        <f t="shared" si="70"/>
        <v>0</v>
      </c>
      <c r="CO120" s="146">
        <f t="shared" si="70"/>
        <v>0</v>
      </c>
      <c r="CP120" s="146">
        <f t="shared" si="70"/>
        <v>0</v>
      </c>
      <c r="CQ120" s="146">
        <f t="shared" si="70"/>
        <v>0</v>
      </c>
      <c r="CR120" s="146">
        <f t="shared" si="70"/>
        <v>0</v>
      </c>
      <c r="CS120" s="146">
        <f t="shared" si="70"/>
        <v>0</v>
      </c>
      <c r="CT120" s="146">
        <f t="shared" si="70"/>
        <v>0</v>
      </c>
      <c r="CU120" s="146">
        <f t="shared" si="70"/>
        <v>0</v>
      </c>
      <c r="CV120" s="146">
        <f t="shared" si="70"/>
        <v>0</v>
      </c>
      <c r="CW120" s="146">
        <f t="shared" si="70"/>
        <v>0</v>
      </c>
      <c r="CX120" s="146">
        <f t="shared" si="70"/>
        <v>0</v>
      </c>
      <c r="CY120" s="146">
        <f t="shared" si="70"/>
        <v>0</v>
      </c>
    </row>
    <row r="121" spans="1:103" s="130" customFormat="1" x14ac:dyDescent="0.25">
      <c r="A121" s="59" t="s">
        <v>33</v>
      </c>
      <c r="B121" s="123"/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  <c r="AF121" s="123"/>
      <c r="AG121" s="123"/>
      <c r="AH121" s="123"/>
      <c r="AI121" s="124">
        <v>305</v>
      </c>
      <c r="AJ121" s="125">
        <v>520</v>
      </c>
      <c r="AK121" s="126">
        <v>835</v>
      </c>
      <c r="AL121" s="125">
        <v>1000</v>
      </c>
      <c r="AM121" s="126">
        <v>1140</v>
      </c>
      <c r="AN121" s="126">
        <v>1160</v>
      </c>
      <c r="AO121" s="126">
        <v>1172</v>
      </c>
      <c r="AP121" s="126">
        <v>1090</v>
      </c>
      <c r="AQ121" s="126">
        <v>1040</v>
      </c>
      <c r="AR121" s="126">
        <v>1224</v>
      </c>
      <c r="AS121" s="125">
        <f t="shared" ref="AS121:BD121" si="71">SUM(AS116:AS120)</f>
        <v>1000</v>
      </c>
      <c r="AT121" s="126">
        <f t="shared" si="71"/>
        <v>1184</v>
      </c>
      <c r="AU121" s="126">
        <f t="shared" si="71"/>
        <v>1120</v>
      </c>
      <c r="AV121" s="126">
        <f t="shared" si="71"/>
        <v>1316</v>
      </c>
      <c r="AW121" s="126">
        <f t="shared" si="71"/>
        <v>1056</v>
      </c>
      <c r="AX121" s="126">
        <f t="shared" si="71"/>
        <v>1379</v>
      </c>
      <c r="AY121" s="126">
        <f t="shared" si="71"/>
        <v>1177</v>
      </c>
      <c r="AZ121" s="126">
        <f t="shared" si="71"/>
        <v>1098</v>
      </c>
      <c r="BA121" s="125">
        <f t="shared" si="71"/>
        <v>972</v>
      </c>
      <c r="BB121" s="125">
        <f t="shared" si="71"/>
        <v>200</v>
      </c>
      <c r="BC121" s="126">
        <f t="shared" si="71"/>
        <v>1172</v>
      </c>
      <c r="BD121" s="126">
        <f t="shared" si="71"/>
        <v>1152</v>
      </c>
      <c r="BE121" s="126">
        <v>484</v>
      </c>
      <c r="BF121" s="126">
        <f>SUM(BF116:BF120)</f>
        <v>524</v>
      </c>
      <c r="BG121" s="126">
        <f>SUM(BG116:BG120)</f>
        <v>1120</v>
      </c>
      <c r="BH121" s="127" t="s">
        <v>33</v>
      </c>
      <c r="BI121" s="128"/>
      <c r="BJ121" s="128"/>
      <c r="BK121" s="129">
        <f>SUM(BK116:BK120)</f>
        <v>464</v>
      </c>
      <c r="BL121" s="128"/>
      <c r="BM121" s="129">
        <f t="shared" ref="BM121:CB121" si="72">SUM(BM116:BM120)</f>
        <v>868</v>
      </c>
      <c r="BN121" s="129">
        <f t="shared" si="72"/>
        <v>280</v>
      </c>
      <c r="BO121" s="129">
        <f t="shared" si="72"/>
        <v>237</v>
      </c>
      <c r="BP121" s="129">
        <f t="shared" si="72"/>
        <v>313</v>
      </c>
      <c r="BQ121" s="129">
        <f t="shared" si="72"/>
        <v>192</v>
      </c>
      <c r="BR121" s="129">
        <f t="shared" si="72"/>
        <v>197</v>
      </c>
      <c r="BS121" s="129">
        <f t="shared" si="72"/>
        <v>194</v>
      </c>
      <c r="BT121" s="129">
        <f t="shared" si="72"/>
        <v>184</v>
      </c>
      <c r="BU121" s="129">
        <f t="shared" si="72"/>
        <v>184</v>
      </c>
      <c r="BV121" s="129">
        <f t="shared" si="72"/>
        <v>184</v>
      </c>
      <c r="BW121" s="129">
        <f t="shared" si="72"/>
        <v>184</v>
      </c>
      <c r="BX121" s="129">
        <f t="shared" si="72"/>
        <v>188</v>
      </c>
      <c r="BY121" s="129">
        <f t="shared" si="72"/>
        <v>188</v>
      </c>
      <c r="BZ121" s="129">
        <f t="shared" si="72"/>
        <v>188</v>
      </c>
      <c r="CA121" s="129">
        <f t="shared" si="72"/>
        <v>191</v>
      </c>
      <c r="CB121" s="129">
        <f t="shared" si="72"/>
        <v>192</v>
      </c>
      <c r="CC121" s="147">
        <f t="shared" si="70"/>
        <v>0.39285714285714285</v>
      </c>
      <c r="CD121" s="147">
        <f t="shared" si="70"/>
        <v>0.25</v>
      </c>
      <c r="CE121" s="147">
        <f t="shared" si="70"/>
        <v>0.28346456692913385</v>
      </c>
      <c r="CF121" s="147">
        <f t="shared" si="70"/>
        <v>0.17647058823529413</v>
      </c>
      <c r="CG121" s="147">
        <f t="shared" si="70"/>
        <v>0.42073170731707316</v>
      </c>
      <c r="CH121" s="147">
        <f t="shared" si="70"/>
        <v>0.36633663366336633</v>
      </c>
      <c r="CI121" s="147">
        <f t="shared" si="70"/>
        <v>0.30324909747292417</v>
      </c>
      <c r="CJ121" s="147">
        <f t="shared" si="70"/>
        <v>0.23043478260869565</v>
      </c>
      <c r="CK121" s="147">
        <f t="shared" si="70"/>
        <v>0.21030042918454936</v>
      </c>
      <c r="CL121" s="147">
        <f t="shared" si="70"/>
        <v>0.2556053811659193</v>
      </c>
      <c r="CM121" s="147">
        <f t="shared" si="70"/>
        <v>0</v>
      </c>
      <c r="CN121" s="147">
        <f t="shared" si="70"/>
        <v>0</v>
      </c>
      <c r="CO121" s="147">
        <f t="shared" si="70"/>
        <v>0</v>
      </c>
      <c r="CP121" s="147">
        <f t="shared" si="70"/>
        <v>0</v>
      </c>
      <c r="CQ121" s="147">
        <f t="shared" si="70"/>
        <v>0</v>
      </c>
      <c r="CR121" s="147">
        <f t="shared" si="70"/>
        <v>0</v>
      </c>
      <c r="CS121" s="147">
        <f t="shared" si="70"/>
        <v>0</v>
      </c>
      <c r="CT121" s="147">
        <f t="shared" si="70"/>
        <v>0</v>
      </c>
      <c r="CU121" s="147">
        <f t="shared" si="70"/>
        <v>0</v>
      </c>
      <c r="CV121" s="147">
        <f t="shared" si="70"/>
        <v>0</v>
      </c>
      <c r="CW121" s="147">
        <f t="shared" si="70"/>
        <v>0</v>
      </c>
      <c r="CX121" s="147">
        <f t="shared" si="70"/>
        <v>0</v>
      </c>
      <c r="CY121" s="147">
        <f t="shared" si="70"/>
        <v>0</v>
      </c>
    </row>
    <row r="122" spans="1:103" x14ac:dyDescent="0.25">
      <c r="A122" s="52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101"/>
      <c r="AK122" s="53"/>
      <c r="AL122" s="101"/>
      <c r="AM122" s="53"/>
      <c r="AN122" s="53"/>
      <c r="AO122" s="53"/>
      <c r="AP122" s="53"/>
      <c r="AQ122" s="53"/>
      <c r="AR122" s="53"/>
      <c r="AS122" s="101"/>
      <c r="AT122" s="53"/>
      <c r="AU122" s="53"/>
      <c r="AV122" s="53"/>
      <c r="AW122" s="53"/>
      <c r="AX122" s="53"/>
      <c r="AY122" s="53"/>
      <c r="AZ122" s="53"/>
      <c r="BA122" s="101"/>
      <c r="BB122" s="101"/>
      <c r="BC122" s="53"/>
      <c r="BD122" s="53"/>
      <c r="BE122" s="53"/>
      <c r="BF122" s="53"/>
      <c r="BG122" s="53"/>
      <c r="BH122" s="52"/>
      <c r="BI122" s="53"/>
      <c r="BJ122" s="53"/>
      <c r="BK122" s="53"/>
      <c r="BL122" s="53"/>
      <c r="BM122" s="53"/>
      <c r="BN122" s="53"/>
      <c r="BO122" s="53"/>
      <c r="BP122" s="53"/>
      <c r="BQ122" s="53"/>
      <c r="BR122" s="53"/>
      <c r="BS122" s="53"/>
      <c r="BT122" s="53"/>
      <c r="BU122" s="53"/>
      <c r="BV122" s="53"/>
      <c r="BW122" s="53"/>
      <c r="BX122" s="53"/>
      <c r="BY122" s="53"/>
      <c r="BZ122" s="53"/>
      <c r="CA122" s="53"/>
      <c r="CB122" s="53"/>
      <c r="CC122" s="53"/>
      <c r="CD122" s="53"/>
      <c r="CE122" s="53"/>
      <c r="CF122" s="53"/>
      <c r="CG122" s="53"/>
      <c r="CH122" s="53"/>
      <c r="CI122" s="53"/>
      <c r="CJ122" s="53"/>
      <c r="CK122" s="53"/>
      <c r="CL122" s="53"/>
      <c r="CM122" s="53"/>
      <c r="CN122" s="53"/>
      <c r="CO122" s="53"/>
      <c r="CP122" s="53"/>
      <c r="CQ122" s="53"/>
      <c r="CR122" s="53"/>
      <c r="CS122" s="53"/>
      <c r="CT122" s="53"/>
      <c r="CU122" s="53"/>
      <c r="CV122" s="53"/>
      <c r="CW122" s="53"/>
      <c r="CX122" s="53"/>
      <c r="CY122" s="53"/>
    </row>
    <row r="123" spans="1:103" s="51" customFormat="1" x14ac:dyDescent="0.25">
      <c r="A123" s="148" t="s">
        <v>105</v>
      </c>
      <c r="B123" s="149"/>
      <c r="C123" s="150">
        <v>43831</v>
      </c>
      <c r="D123" s="150">
        <v>43862</v>
      </c>
      <c r="E123" s="150">
        <v>43891</v>
      </c>
      <c r="F123" s="150">
        <v>43922</v>
      </c>
      <c r="G123" s="150">
        <v>43952</v>
      </c>
      <c r="H123" s="150">
        <v>43983</v>
      </c>
      <c r="I123" s="150">
        <v>44013</v>
      </c>
      <c r="J123" s="150">
        <v>44044</v>
      </c>
      <c r="K123" s="150">
        <v>44075</v>
      </c>
      <c r="L123" s="150">
        <v>44105</v>
      </c>
      <c r="M123" s="150">
        <v>44136</v>
      </c>
      <c r="N123" s="150">
        <v>44166</v>
      </c>
      <c r="O123" s="149"/>
      <c r="P123" s="150">
        <v>44197</v>
      </c>
      <c r="Q123" s="150">
        <v>44228</v>
      </c>
      <c r="R123" s="150">
        <v>44256</v>
      </c>
      <c r="S123" s="150">
        <v>44287</v>
      </c>
      <c r="T123" s="150">
        <v>44317</v>
      </c>
      <c r="U123" s="150">
        <v>44348</v>
      </c>
      <c r="V123" s="150">
        <v>44378</v>
      </c>
      <c r="W123" s="150">
        <v>44409</v>
      </c>
      <c r="X123" s="150">
        <v>44440</v>
      </c>
      <c r="Y123" s="150">
        <v>44470</v>
      </c>
      <c r="Z123" s="150">
        <v>44501</v>
      </c>
      <c r="AA123" s="150">
        <v>44531</v>
      </c>
      <c r="AB123" s="149"/>
      <c r="AC123" s="150">
        <v>44562</v>
      </c>
      <c r="AD123" s="150">
        <v>44593</v>
      </c>
      <c r="AE123" s="150">
        <v>44621</v>
      </c>
      <c r="AF123" s="150">
        <v>44652</v>
      </c>
      <c r="AG123" s="150">
        <v>44682</v>
      </c>
      <c r="AH123" s="150">
        <v>44713</v>
      </c>
      <c r="AI123" s="150" t="s">
        <v>8</v>
      </c>
      <c r="AJ123" s="151" t="s">
        <v>7</v>
      </c>
      <c r="AK123" s="150" t="s">
        <v>10</v>
      </c>
      <c r="AL123" s="151"/>
      <c r="AM123" s="150">
        <v>44743</v>
      </c>
      <c r="AN123" s="150">
        <v>44774</v>
      </c>
      <c r="AO123" s="150">
        <v>44805</v>
      </c>
      <c r="AP123" s="150">
        <v>44835</v>
      </c>
      <c r="AQ123" s="150">
        <v>44866</v>
      </c>
      <c r="AR123" s="150">
        <v>44896</v>
      </c>
      <c r="AS123" s="152"/>
      <c r="AT123" s="33" t="e">
        <f t="shared" ref="AT123:BD123" ca="1" si="73">AT$5</f>
        <v>#NAME?</v>
      </c>
      <c r="AU123" s="33" t="e">
        <f t="shared" ca="1" si="73"/>
        <v>#NAME?</v>
      </c>
      <c r="AV123" s="33" t="e">
        <f t="shared" ca="1" si="73"/>
        <v>#NAME?</v>
      </c>
      <c r="AW123" s="33" t="e">
        <f t="shared" ca="1" si="73"/>
        <v>#NAME?</v>
      </c>
      <c r="AX123" s="33" t="e">
        <f t="shared" ca="1" si="73"/>
        <v>#NAME?</v>
      </c>
      <c r="AY123" s="33" t="e">
        <f t="shared" ca="1" si="73"/>
        <v>#NAME?</v>
      </c>
      <c r="AZ123" s="33" t="e">
        <f t="shared" ca="1" si="73"/>
        <v>#NAME?</v>
      </c>
      <c r="BA123" s="34" t="str">
        <f t="shared" si="73"/>
        <v>1 - 24 de Ago-23</v>
      </c>
      <c r="BB123" s="34" t="str">
        <f t="shared" si="73"/>
        <v>24 - 31 de Ago-23</v>
      </c>
      <c r="BC123" s="33" t="e">
        <f t="shared" ca="1" si="73"/>
        <v>#NAME?</v>
      </c>
      <c r="BD123" s="33" t="e">
        <f t="shared" ca="1" si="73"/>
        <v>#NAME?</v>
      </c>
      <c r="BE123" s="152"/>
      <c r="BF123" s="33" t="str">
        <f>BF$5</f>
        <v>01 - 15-Out-2023</v>
      </c>
      <c r="BG123" s="33" t="e">
        <f ca="1">BG$5</f>
        <v>#NAME?</v>
      </c>
      <c r="BH123" s="64" t="s">
        <v>106</v>
      </c>
      <c r="BI123" s="66"/>
      <c r="BJ123" s="66"/>
      <c r="BK123" s="9" t="str">
        <f>BK$5</f>
        <v>16 - 31-Out-2023</v>
      </c>
      <c r="BL123" s="66"/>
      <c r="BM123" s="9">
        <f t="shared" ref="BM123:CY123" si="74">BM$5</f>
        <v>45200</v>
      </c>
      <c r="BN123" s="37" t="e">
        <f t="shared" ca="1" si="74"/>
        <v>#NAME?</v>
      </c>
      <c r="BO123" s="37" t="e">
        <f t="shared" ca="1" si="74"/>
        <v>#NAME?</v>
      </c>
      <c r="BP123" s="37" t="e">
        <f t="shared" ca="1" si="74"/>
        <v>#NAME?</v>
      </c>
      <c r="BQ123" s="37" t="e">
        <f t="shared" ca="1" si="74"/>
        <v>#NAME?</v>
      </c>
      <c r="BR123" s="37" t="e">
        <f t="shared" ca="1" si="74"/>
        <v>#NAME?</v>
      </c>
      <c r="BS123" s="37" t="e">
        <f t="shared" ca="1" si="74"/>
        <v>#NAME?</v>
      </c>
      <c r="BT123" s="37" t="e">
        <f t="shared" ca="1" si="74"/>
        <v>#NAME?</v>
      </c>
      <c r="BU123" s="37" t="e">
        <f t="shared" ca="1" si="74"/>
        <v>#NAME?</v>
      </c>
      <c r="BV123" s="37" t="e">
        <f t="shared" ca="1" si="74"/>
        <v>#NAME?</v>
      </c>
      <c r="BW123" s="37" t="e">
        <f t="shared" ca="1" si="74"/>
        <v>#NAME?</v>
      </c>
      <c r="BX123" s="37" t="e">
        <f t="shared" ca="1" si="74"/>
        <v>#NAME?</v>
      </c>
      <c r="BY123" s="37" t="e">
        <f t="shared" ca="1" si="74"/>
        <v>#NAME?</v>
      </c>
      <c r="BZ123" s="37" t="e">
        <f t="shared" ca="1" si="74"/>
        <v>#NAME?</v>
      </c>
      <c r="CA123" s="37" t="e">
        <f t="shared" ca="1" si="74"/>
        <v>#NAME?</v>
      </c>
      <c r="CB123" s="37" t="e">
        <f t="shared" ca="1" si="74"/>
        <v>#NAME?</v>
      </c>
      <c r="CC123" s="37" t="e">
        <f t="shared" ca="1" si="74"/>
        <v>#NAME?</v>
      </c>
      <c r="CD123" s="37" t="e">
        <f t="shared" ca="1" si="74"/>
        <v>#NAME?</v>
      </c>
      <c r="CE123" s="37" t="e">
        <f t="shared" ca="1" si="74"/>
        <v>#NAME?</v>
      </c>
      <c r="CF123" s="37" t="e">
        <f t="shared" ca="1" si="74"/>
        <v>#NAME?</v>
      </c>
      <c r="CG123" s="37" t="e">
        <f t="shared" ca="1" si="74"/>
        <v>#NAME?</v>
      </c>
      <c r="CH123" s="37" t="e">
        <f t="shared" ca="1" si="74"/>
        <v>#NAME?</v>
      </c>
      <c r="CI123" s="37" t="e">
        <f t="shared" ca="1" si="74"/>
        <v>#NAME?</v>
      </c>
      <c r="CJ123" s="37" t="e">
        <f t="shared" ca="1" si="74"/>
        <v>#NAME?</v>
      </c>
      <c r="CK123" s="37" t="e">
        <f t="shared" ca="1" si="74"/>
        <v>#NAME?</v>
      </c>
      <c r="CL123" s="37" t="e">
        <f t="shared" ca="1" si="74"/>
        <v>#NAME?</v>
      </c>
      <c r="CM123" s="37" t="e">
        <f t="shared" ca="1" si="74"/>
        <v>#NAME?</v>
      </c>
      <c r="CN123" s="37" t="e">
        <f t="shared" ca="1" si="74"/>
        <v>#NAME?</v>
      </c>
      <c r="CO123" s="37" t="e">
        <f t="shared" ca="1" si="74"/>
        <v>#NAME?</v>
      </c>
      <c r="CP123" s="37" t="e">
        <f t="shared" ca="1" si="74"/>
        <v>#NAME?</v>
      </c>
      <c r="CQ123" s="37" t="e">
        <f t="shared" ca="1" si="74"/>
        <v>#NAME?</v>
      </c>
      <c r="CR123" s="37" t="e">
        <f t="shared" ca="1" si="74"/>
        <v>#NAME?</v>
      </c>
      <c r="CS123" s="37" t="e">
        <f t="shared" ca="1" si="74"/>
        <v>#NAME?</v>
      </c>
      <c r="CT123" s="37" t="e">
        <f t="shared" ca="1" si="74"/>
        <v>#NAME?</v>
      </c>
      <c r="CU123" s="37" t="e">
        <f t="shared" ca="1" si="74"/>
        <v>#NAME?</v>
      </c>
      <c r="CV123" s="37" t="e">
        <f t="shared" ca="1" si="74"/>
        <v>#NAME?</v>
      </c>
      <c r="CW123" s="37" t="e">
        <f t="shared" ca="1" si="74"/>
        <v>#NAME?</v>
      </c>
      <c r="CX123" s="37" t="e">
        <f t="shared" ca="1" si="74"/>
        <v>#NAME?</v>
      </c>
      <c r="CY123" s="37" t="e">
        <f t="shared" ca="1" si="74"/>
        <v>#NAME?</v>
      </c>
    </row>
    <row r="124" spans="1:103" s="20" customFormat="1" x14ac:dyDescent="0.25">
      <c r="A124" s="153" t="s">
        <v>107</v>
      </c>
      <c r="B124" s="154"/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  <c r="H124" s="155">
        <v>7624</v>
      </c>
      <c r="I124" s="155">
        <v>10106</v>
      </c>
      <c r="J124" s="155">
        <v>10797</v>
      </c>
      <c r="K124" s="155">
        <v>8549</v>
      </c>
      <c r="L124" s="155">
        <v>8082</v>
      </c>
      <c r="M124" s="155">
        <v>6125</v>
      </c>
      <c r="N124" s="155">
        <v>6757</v>
      </c>
      <c r="O124" s="154"/>
      <c r="P124" s="155">
        <v>8361</v>
      </c>
      <c r="Q124" s="155">
        <v>8428</v>
      </c>
      <c r="R124" s="155">
        <v>9228</v>
      </c>
      <c r="S124" s="155">
        <v>8309</v>
      </c>
      <c r="T124" s="155">
        <v>8306</v>
      </c>
      <c r="U124" s="155">
        <v>8907</v>
      </c>
      <c r="V124" s="155">
        <v>9390</v>
      </c>
      <c r="W124" s="155">
        <v>11187</v>
      </c>
      <c r="X124" s="155">
        <v>10548</v>
      </c>
      <c r="Y124" s="155">
        <v>9055</v>
      </c>
      <c r="Z124" s="155">
        <v>9691</v>
      </c>
      <c r="AA124" s="155">
        <v>11865</v>
      </c>
      <c r="AB124" s="154"/>
      <c r="AC124" s="155">
        <v>13437</v>
      </c>
      <c r="AD124" s="155">
        <v>10814</v>
      </c>
      <c r="AE124" s="155">
        <v>15040</v>
      </c>
      <c r="AF124" s="155">
        <v>13933</v>
      </c>
      <c r="AG124" s="155">
        <v>14920</v>
      </c>
      <c r="AH124" s="155">
        <v>13553</v>
      </c>
      <c r="AI124" s="155">
        <v>4560</v>
      </c>
      <c r="AJ124" s="155"/>
      <c r="AK124" s="154">
        <v>10006</v>
      </c>
      <c r="AL124" s="155"/>
      <c r="AM124" s="155">
        <v>14566</v>
      </c>
      <c r="AN124" s="155">
        <v>14403</v>
      </c>
      <c r="AO124" s="155">
        <v>14090</v>
      </c>
      <c r="AP124" s="155">
        <v>15231</v>
      </c>
      <c r="AQ124" s="155">
        <v>15784</v>
      </c>
      <c r="AR124" s="155">
        <v>16156</v>
      </c>
      <c r="AS124" s="121"/>
      <c r="AT124" s="23">
        <v>14859</v>
      </c>
      <c r="AU124" s="23">
        <v>13353</v>
      </c>
      <c r="AV124" s="23">
        <v>13717</v>
      </c>
      <c r="AW124" s="23">
        <v>14920</v>
      </c>
      <c r="AX124" s="23">
        <v>13539</v>
      </c>
      <c r="AY124" s="23">
        <v>9483</v>
      </c>
      <c r="AZ124" s="23">
        <v>10654</v>
      </c>
      <c r="BA124" s="23">
        <v>10840</v>
      </c>
      <c r="BB124" s="23">
        <f t="shared" ref="BB124:BB129" si="75">BC124-BA124</f>
        <v>913</v>
      </c>
      <c r="BC124" s="23">
        <v>11753</v>
      </c>
      <c r="BD124" s="23">
        <v>10424</v>
      </c>
      <c r="BE124" s="121"/>
      <c r="BF124" s="23">
        <v>6609</v>
      </c>
      <c r="BG124" s="23">
        <v>14773</v>
      </c>
      <c r="BH124" s="68" t="s">
        <v>108</v>
      </c>
      <c r="BI124" s="121"/>
      <c r="BJ124" s="121"/>
      <c r="BK124" s="23">
        <f>BG124-BF124</f>
        <v>8164</v>
      </c>
      <c r="BL124" s="121"/>
      <c r="BM124" s="23">
        <f t="shared" ref="BM124:BM129" si="76">BG124</f>
        <v>14773</v>
      </c>
      <c r="BN124" s="23">
        <v>14465</v>
      </c>
      <c r="BO124" s="23">
        <v>14962</v>
      </c>
      <c r="BP124" s="23">
        <v>15902</v>
      </c>
      <c r="BQ124" s="23">
        <v>12929</v>
      </c>
      <c r="BR124" s="23">
        <v>13746</v>
      </c>
      <c r="BS124" s="23">
        <v>15907</v>
      </c>
      <c r="BT124" s="23">
        <v>14992</v>
      </c>
      <c r="BU124" s="23">
        <v>14910.5</v>
      </c>
      <c r="BV124" s="23">
        <v>16497</v>
      </c>
      <c r="BW124" s="23">
        <v>14386</v>
      </c>
      <c r="BX124" s="23">
        <v>16709</v>
      </c>
      <c r="BY124" s="23">
        <v>16987</v>
      </c>
      <c r="BZ124" s="23">
        <v>16565</v>
      </c>
      <c r="CA124" s="23">
        <v>17275.66</v>
      </c>
      <c r="CB124" s="23">
        <v>17491</v>
      </c>
      <c r="CC124" s="23">
        <v>16117</v>
      </c>
      <c r="CD124" s="23">
        <v>17122</v>
      </c>
      <c r="CE124" s="23">
        <v>16722</v>
      </c>
      <c r="CF124" s="23">
        <v>17492</v>
      </c>
      <c r="CG124" s="23">
        <v>18553</v>
      </c>
      <c r="CH124" s="23">
        <v>20677</v>
      </c>
      <c r="CI124" s="23">
        <v>19767</v>
      </c>
      <c r="CJ124" s="23">
        <v>19697</v>
      </c>
      <c r="CK124" s="23">
        <v>18635</v>
      </c>
      <c r="CL124" s="23">
        <v>17870</v>
      </c>
      <c r="CM124" s="23">
        <v>0</v>
      </c>
      <c r="CN124" s="23">
        <v>0</v>
      </c>
      <c r="CO124" s="23">
        <v>0</v>
      </c>
      <c r="CP124" s="23">
        <v>0</v>
      </c>
      <c r="CQ124" s="23">
        <v>0</v>
      </c>
      <c r="CR124" s="23">
        <v>0</v>
      </c>
      <c r="CS124" s="23">
        <v>0</v>
      </c>
      <c r="CT124" s="23">
        <v>0</v>
      </c>
      <c r="CU124" s="23">
        <v>0</v>
      </c>
      <c r="CV124" s="23">
        <v>0</v>
      </c>
      <c r="CW124" s="23">
        <v>0</v>
      </c>
      <c r="CX124" s="23">
        <v>0</v>
      </c>
      <c r="CY124" s="23">
        <v>0</v>
      </c>
    </row>
    <row r="125" spans="1:103" s="20" customFormat="1" ht="18" customHeight="1" x14ac:dyDescent="0.25">
      <c r="A125" s="153" t="s">
        <v>95</v>
      </c>
      <c r="B125" s="154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M125" s="155"/>
      <c r="N125" s="155"/>
      <c r="O125" s="154"/>
      <c r="P125" s="155"/>
      <c r="Q125" s="155"/>
      <c r="R125" s="155"/>
      <c r="S125" s="155"/>
      <c r="T125" s="155"/>
      <c r="U125" s="155"/>
      <c r="V125" s="155"/>
      <c r="W125" s="155"/>
      <c r="X125" s="155"/>
      <c r="Y125" s="155"/>
      <c r="Z125" s="155"/>
      <c r="AA125" s="155"/>
      <c r="AB125" s="154"/>
      <c r="AC125" s="155"/>
      <c r="AD125" s="155"/>
      <c r="AE125" s="155"/>
      <c r="AF125" s="155"/>
      <c r="AG125" s="155"/>
      <c r="AH125" s="155">
        <v>3</v>
      </c>
      <c r="AI125" s="155">
        <v>0</v>
      </c>
      <c r="AJ125" s="155"/>
      <c r="AK125" s="155">
        <v>3</v>
      </c>
      <c r="AL125" s="155"/>
      <c r="AM125" s="155">
        <v>3</v>
      </c>
      <c r="AN125" s="155">
        <v>5</v>
      </c>
      <c r="AO125" s="155">
        <v>2</v>
      </c>
      <c r="AP125" s="155">
        <v>6</v>
      </c>
      <c r="AQ125" s="155">
        <v>4</v>
      </c>
      <c r="AR125" s="155">
        <v>1</v>
      </c>
      <c r="AS125" s="121"/>
      <c r="AT125" s="23">
        <v>5</v>
      </c>
      <c r="AU125" s="23">
        <v>8</v>
      </c>
      <c r="AV125" s="23">
        <v>9</v>
      </c>
      <c r="AW125" s="23">
        <v>4</v>
      </c>
      <c r="AX125" s="23">
        <v>16</v>
      </c>
      <c r="AY125" s="23">
        <v>7</v>
      </c>
      <c r="AZ125" s="23">
        <v>10</v>
      </c>
      <c r="BA125" s="23">
        <v>6</v>
      </c>
      <c r="BB125" s="23">
        <f t="shared" si="75"/>
        <v>0</v>
      </c>
      <c r="BC125" s="23">
        <v>6</v>
      </c>
      <c r="BD125" s="23">
        <v>6</v>
      </c>
      <c r="BE125" s="121"/>
      <c r="BF125" s="23">
        <v>8</v>
      </c>
      <c r="BG125" s="23">
        <v>8</v>
      </c>
      <c r="BH125" s="68" t="s">
        <v>95</v>
      </c>
      <c r="BI125" s="121"/>
      <c r="BJ125" s="121"/>
      <c r="BK125" s="23">
        <f>BG125-BF125</f>
        <v>0</v>
      </c>
      <c r="BL125" s="121"/>
      <c r="BM125" s="23">
        <f t="shared" si="76"/>
        <v>8</v>
      </c>
      <c r="BN125" s="23">
        <v>19</v>
      </c>
      <c r="BO125" s="23">
        <v>5</v>
      </c>
      <c r="BP125" s="23">
        <v>4</v>
      </c>
      <c r="BQ125" s="23">
        <v>15</v>
      </c>
      <c r="BR125" s="23">
        <v>11</v>
      </c>
      <c r="BS125" s="23">
        <v>5</v>
      </c>
      <c r="BT125" s="23">
        <v>14</v>
      </c>
      <c r="BU125" s="23">
        <v>2</v>
      </c>
      <c r="BV125" s="23">
        <v>11</v>
      </c>
      <c r="BW125" s="23">
        <v>13</v>
      </c>
      <c r="BX125" s="23">
        <v>21</v>
      </c>
      <c r="BY125" s="23">
        <v>24</v>
      </c>
      <c r="BZ125" s="23">
        <v>9</v>
      </c>
      <c r="CA125" s="23">
        <v>16</v>
      </c>
      <c r="CB125" s="23">
        <v>36</v>
      </c>
      <c r="CC125" s="22">
        <v>40</v>
      </c>
      <c r="CD125" s="22">
        <v>4</v>
      </c>
      <c r="CE125" s="22">
        <v>21</v>
      </c>
      <c r="CF125" s="22">
        <v>20</v>
      </c>
      <c r="CG125" s="22">
        <v>25</v>
      </c>
      <c r="CH125" s="22">
        <v>19</v>
      </c>
      <c r="CI125" s="22">
        <v>15</v>
      </c>
      <c r="CJ125" s="22">
        <v>14</v>
      </c>
      <c r="CK125" s="22">
        <v>45</v>
      </c>
      <c r="CL125" s="22">
        <v>50</v>
      </c>
      <c r="CM125" s="22">
        <v>0</v>
      </c>
      <c r="CN125" s="22">
        <v>0</v>
      </c>
      <c r="CO125" s="22">
        <v>0</v>
      </c>
      <c r="CP125" s="22">
        <v>0</v>
      </c>
      <c r="CQ125" s="22">
        <v>0</v>
      </c>
      <c r="CR125" s="22">
        <v>0</v>
      </c>
      <c r="CS125" s="22">
        <v>0</v>
      </c>
      <c r="CT125" s="22">
        <v>0</v>
      </c>
      <c r="CU125" s="22">
        <v>0</v>
      </c>
      <c r="CV125" s="22">
        <v>0</v>
      </c>
      <c r="CW125" s="22">
        <v>0</v>
      </c>
      <c r="CX125" s="22">
        <v>0</v>
      </c>
      <c r="CY125" s="22">
        <v>0</v>
      </c>
    </row>
    <row r="126" spans="1:103" s="20" customFormat="1" x14ac:dyDescent="0.25">
      <c r="A126" s="153" t="s">
        <v>96</v>
      </c>
      <c r="B126" s="154"/>
      <c r="C126" s="155">
        <v>476</v>
      </c>
      <c r="D126" s="155">
        <v>629</v>
      </c>
      <c r="E126" s="155">
        <v>438</v>
      </c>
      <c r="F126" s="155">
        <v>234</v>
      </c>
      <c r="G126" s="155">
        <v>259</v>
      </c>
      <c r="H126" s="155">
        <v>296</v>
      </c>
      <c r="I126" s="155">
        <v>469</v>
      </c>
      <c r="J126" s="155">
        <v>395</v>
      </c>
      <c r="K126" s="155">
        <v>421</v>
      </c>
      <c r="L126" s="155">
        <v>343</v>
      </c>
      <c r="M126" s="155">
        <v>362</v>
      </c>
      <c r="N126" s="155">
        <v>633</v>
      </c>
      <c r="O126" s="154"/>
      <c r="P126" s="155">
        <v>706</v>
      </c>
      <c r="Q126" s="155">
        <v>556</v>
      </c>
      <c r="R126" s="155">
        <v>318</v>
      </c>
      <c r="S126" s="155">
        <v>229</v>
      </c>
      <c r="T126" s="155">
        <v>271</v>
      </c>
      <c r="U126" s="155">
        <v>283</v>
      </c>
      <c r="V126" s="155">
        <v>294</v>
      </c>
      <c r="W126" s="155">
        <v>551</v>
      </c>
      <c r="X126" s="155">
        <v>560</v>
      </c>
      <c r="Y126" s="155">
        <v>685</v>
      </c>
      <c r="Z126" s="155">
        <v>486</v>
      </c>
      <c r="AA126" s="155">
        <v>522</v>
      </c>
      <c r="AB126" s="154"/>
      <c r="AC126" s="155">
        <v>554</v>
      </c>
      <c r="AD126" s="155">
        <v>298</v>
      </c>
      <c r="AE126" s="155">
        <v>1070</v>
      </c>
      <c r="AF126" s="155">
        <v>664</v>
      </c>
      <c r="AG126" s="155">
        <v>734</v>
      </c>
      <c r="AH126" s="155">
        <v>481</v>
      </c>
      <c r="AI126" s="155">
        <v>118</v>
      </c>
      <c r="AJ126" s="155"/>
      <c r="AK126" s="155">
        <v>351</v>
      </c>
      <c r="AL126" s="155"/>
      <c r="AM126" s="155">
        <v>469</v>
      </c>
      <c r="AN126" s="155">
        <v>741</v>
      </c>
      <c r="AO126" s="155">
        <v>186</v>
      </c>
      <c r="AP126" s="155">
        <v>228</v>
      </c>
      <c r="AQ126" s="155">
        <v>327</v>
      </c>
      <c r="AR126" s="155">
        <v>183</v>
      </c>
      <c r="AS126" s="121"/>
      <c r="AT126" s="23">
        <v>463</v>
      </c>
      <c r="AU126" s="23">
        <v>357</v>
      </c>
      <c r="AV126" s="23">
        <v>302</v>
      </c>
      <c r="AW126" s="23">
        <v>409</v>
      </c>
      <c r="AX126" s="23">
        <v>415</v>
      </c>
      <c r="AY126" s="23">
        <v>398</v>
      </c>
      <c r="AZ126" s="23">
        <v>406</v>
      </c>
      <c r="BA126" s="23">
        <v>353</v>
      </c>
      <c r="BB126" s="23">
        <f t="shared" si="75"/>
        <v>101</v>
      </c>
      <c r="BC126" s="23">
        <v>454</v>
      </c>
      <c r="BD126" s="23">
        <v>438</v>
      </c>
      <c r="BE126" s="121"/>
      <c r="BF126" s="23">
        <v>180</v>
      </c>
      <c r="BG126" s="23">
        <v>234</v>
      </c>
      <c r="BH126" s="68" t="s">
        <v>96</v>
      </c>
      <c r="BI126" s="121"/>
      <c r="BJ126" s="121"/>
      <c r="BK126" s="23">
        <f>(BG126-BF126)+(BG109-BF109)</f>
        <v>251</v>
      </c>
      <c r="BL126" s="121"/>
      <c r="BM126" s="23">
        <f t="shared" si="76"/>
        <v>234</v>
      </c>
      <c r="BN126" s="23">
        <v>624</v>
      </c>
      <c r="BO126" s="23">
        <v>658</v>
      </c>
      <c r="BP126" s="23">
        <v>713</v>
      </c>
      <c r="BQ126" s="23">
        <v>596</v>
      </c>
      <c r="BR126" s="23">
        <v>512</v>
      </c>
      <c r="BS126" s="23">
        <v>607</v>
      </c>
      <c r="BT126" s="23">
        <v>497</v>
      </c>
      <c r="BU126" s="23">
        <v>568</v>
      </c>
      <c r="BV126" s="23">
        <v>655</v>
      </c>
      <c r="BW126" s="23">
        <v>588</v>
      </c>
      <c r="BX126" s="23">
        <v>615</v>
      </c>
      <c r="BY126" s="23">
        <v>665</v>
      </c>
      <c r="BZ126" s="23">
        <v>686</v>
      </c>
      <c r="CA126" s="23">
        <v>559</v>
      </c>
      <c r="CB126" s="23">
        <v>715</v>
      </c>
      <c r="CC126" s="23">
        <v>631</v>
      </c>
      <c r="CD126" s="23">
        <v>679</v>
      </c>
      <c r="CE126" s="23">
        <v>688</v>
      </c>
      <c r="CF126" s="23">
        <v>575</v>
      </c>
      <c r="CG126" s="23">
        <v>688</v>
      </c>
      <c r="CH126" s="23">
        <v>740</v>
      </c>
      <c r="CI126" s="23">
        <v>768</v>
      </c>
      <c r="CJ126" s="23">
        <v>733</v>
      </c>
      <c r="CK126" s="23">
        <v>602</v>
      </c>
      <c r="CL126" s="23">
        <v>642</v>
      </c>
      <c r="CM126" s="23">
        <v>0</v>
      </c>
      <c r="CN126" s="23">
        <v>0</v>
      </c>
      <c r="CO126" s="23">
        <v>0</v>
      </c>
      <c r="CP126" s="23">
        <v>0</v>
      </c>
      <c r="CQ126" s="23">
        <v>0</v>
      </c>
      <c r="CR126" s="23">
        <v>0</v>
      </c>
      <c r="CS126" s="23">
        <v>0</v>
      </c>
      <c r="CT126" s="23">
        <v>0</v>
      </c>
      <c r="CU126" s="23">
        <v>0</v>
      </c>
      <c r="CV126" s="23">
        <v>0</v>
      </c>
      <c r="CW126" s="23">
        <v>0</v>
      </c>
      <c r="CX126" s="23">
        <v>0</v>
      </c>
      <c r="CY126" s="23">
        <v>0</v>
      </c>
    </row>
    <row r="127" spans="1:103" s="20" customFormat="1" x14ac:dyDescent="0.25">
      <c r="A127" s="153" t="s">
        <v>97</v>
      </c>
      <c r="B127" s="154"/>
      <c r="C127" s="155">
        <v>0</v>
      </c>
      <c r="D127" s="155">
        <v>0</v>
      </c>
      <c r="E127" s="155">
        <v>0</v>
      </c>
      <c r="F127" s="155">
        <v>0</v>
      </c>
      <c r="G127" s="155">
        <v>0</v>
      </c>
      <c r="H127" s="155">
        <v>0</v>
      </c>
      <c r="I127" s="155">
        <v>1475</v>
      </c>
      <c r="J127" s="155">
        <v>1561</v>
      </c>
      <c r="K127" s="155">
        <v>1294</v>
      </c>
      <c r="L127" s="155">
        <v>1138</v>
      </c>
      <c r="M127" s="155">
        <v>972</v>
      </c>
      <c r="N127" s="155">
        <v>796</v>
      </c>
      <c r="O127" s="154"/>
      <c r="P127" s="155">
        <v>1342</v>
      </c>
      <c r="Q127" s="155">
        <v>1269</v>
      </c>
      <c r="R127" s="155">
        <v>1448</v>
      </c>
      <c r="S127" s="155">
        <v>991</v>
      </c>
      <c r="T127" s="155">
        <v>1271</v>
      </c>
      <c r="U127" s="155">
        <v>1380</v>
      </c>
      <c r="V127" s="155">
        <v>1606</v>
      </c>
      <c r="W127" s="155">
        <v>1633</v>
      </c>
      <c r="X127" s="155">
        <v>1612</v>
      </c>
      <c r="Y127" s="155">
        <v>1562</v>
      </c>
      <c r="Z127" s="155">
        <v>1482</v>
      </c>
      <c r="AA127" s="155">
        <v>1968</v>
      </c>
      <c r="AB127" s="154"/>
      <c r="AC127" s="155">
        <v>1860</v>
      </c>
      <c r="AD127" s="155">
        <v>1038</v>
      </c>
      <c r="AE127" s="155">
        <v>1410</v>
      </c>
      <c r="AF127" s="155">
        <v>1823</v>
      </c>
      <c r="AG127" s="155">
        <v>2316</v>
      </c>
      <c r="AH127" s="155">
        <v>1570</v>
      </c>
      <c r="AI127" s="155">
        <v>496</v>
      </c>
      <c r="AJ127" s="155"/>
      <c r="AK127" s="155">
        <v>1361</v>
      </c>
      <c r="AL127" s="155"/>
      <c r="AM127" s="155">
        <v>1857</v>
      </c>
      <c r="AN127" s="155">
        <v>1278</v>
      </c>
      <c r="AO127" s="155">
        <v>1267</v>
      </c>
      <c r="AP127" s="155">
        <v>1419</v>
      </c>
      <c r="AQ127" s="155">
        <v>1377</v>
      </c>
      <c r="AR127" s="155">
        <v>1615</v>
      </c>
      <c r="AS127" s="121"/>
      <c r="AT127" s="23">
        <v>1630</v>
      </c>
      <c r="AU127" s="23">
        <v>1901</v>
      </c>
      <c r="AV127" s="23">
        <v>1638</v>
      </c>
      <c r="AW127" s="23">
        <v>1888</v>
      </c>
      <c r="AX127" s="23">
        <v>1849</v>
      </c>
      <c r="AY127" s="23">
        <v>1785</v>
      </c>
      <c r="AZ127" s="23">
        <v>1648</v>
      </c>
      <c r="BA127" s="23">
        <v>1237</v>
      </c>
      <c r="BB127" s="23">
        <f t="shared" si="75"/>
        <v>320</v>
      </c>
      <c r="BC127" s="23">
        <v>1557</v>
      </c>
      <c r="BD127" s="23">
        <v>1579</v>
      </c>
      <c r="BE127" s="121"/>
      <c r="BF127" s="23">
        <v>812</v>
      </c>
      <c r="BG127" s="23">
        <v>1640</v>
      </c>
      <c r="BH127" s="68" t="s">
        <v>97</v>
      </c>
      <c r="BI127" s="121"/>
      <c r="BJ127" s="121"/>
      <c r="BK127" s="23">
        <f>BG127-BF127</f>
        <v>828</v>
      </c>
      <c r="BL127" s="121"/>
      <c r="BM127" s="23">
        <f t="shared" si="76"/>
        <v>1640</v>
      </c>
      <c r="BN127" s="23">
        <v>1720</v>
      </c>
      <c r="BO127" s="23">
        <v>1938</v>
      </c>
      <c r="BP127" s="23">
        <v>2090</v>
      </c>
      <c r="BQ127" s="23">
        <v>1903</v>
      </c>
      <c r="BR127" s="23">
        <v>2407</v>
      </c>
      <c r="BS127" s="23">
        <v>2617</v>
      </c>
      <c r="BT127" s="23">
        <v>2650</v>
      </c>
      <c r="BU127" s="23">
        <v>2503</v>
      </c>
      <c r="BV127" s="23">
        <v>2406</v>
      </c>
      <c r="BW127" s="23">
        <v>2340</v>
      </c>
      <c r="BX127" s="23">
        <v>2639</v>
      </c>
      <c r="BY127" s="23">
        <v>2711</v>
      </c>
      <c r="BZ127" s="23">
        <v>2487</v>
      </c>
      <c r="CA127" s="23">
        <v>2444</v>
      </c>
      <c r="CB127" s="23">
        <v>3326</v>
      </c>
      <c r="CC127" s="23">
        <v>3388</v>
      </c>
      <c r="CD127" s="23">
        <v>3668</v>
      </c>
      <c r="CE127" s="23">
        <v>3823</v>
      </c>
      <c r="CF127" s="23">
        <v>3759</v>
      </c>
      <c r="CG127" s="23">
        <v>4030</v>
      </c>
      <c r="CH127" s="23">
        <v>3935</v>
      </c>
      <c r="CI127" s="23">
        <v>3852</v>
      </c>
      <c r="CJ127" s="23">
        <v>3737</v>
      </c>
      <c r="CK127" s="23">
        <v>3816</v>
      </c>
      <c r="CL127" s="23">
        <v>3507</v>
      </c>
      <c r="CM127" s="23">
        <v>0</v>
      </c>
      <c r="CN127" s="23">
        <v>0</v>
      </c>
      <c r="CO127" s="23">
        <v>0</v>
      </c>
      <c r="CP127" s="23">
        <v>0</v>
      </c>
      <c r="CQ127" s="23">
        <v>0</v>
      </c>
      <c r="CR127" s="23">
        <v>0</v>
      </c>
      <c r="CS127" s="23">
        <v>0</v>
      </c>
      <c r="CT127" s="23">
        <v>0</v>
      </c>
      <c r="CU127" s="23">
        <v>0</v>
      </c>
      <c r="CV127" s="23">
        <v>0</v>
      </c>
      <c r="CW127" s="23">
        <v>0</v>
      </c>
      <c r="CX127" s="23">
        <v>0</v>
      </c>
      <c r="CY127" s="23">
        <v>0</v>
      </c>
    </row>
    <row r="128" spans="1:103" s="20" customFormat="1" x14ac:dyDescent="0.25">
      <c r="A128" s="153" t="s">
        <v>98</v>
      </c>
      <c r="B128" s="154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4"/>
      <c r="P128" s="155"/>
      <c r="Q128" s="155"/>
      <c r="R128" s="155"/>
      <c r="S128" s="155"/>
      <c r="T128" s="155"/>
      <c r="U128" s="155"/>
      <c r="V128" s="155"/>
      <c r="W128" s="155"/>
      <c r="X128" s="155"/>
      <c r="Y128" s="155"/>
      <c r="Z128" s="155"/>
      <c r="AA128" s="155"/>
      <c r="AB128" s="154"/>
      <c r="AC128" s="155"/>
      <c r="AD128" s="155"/>
      <c r="AE128" s="155"/>
      <c r="AF128" s="155"/>
      <c r="AG128" s="155"/>
      <c r="AH128" s="155">
        <v>344</v>
      </c>
      <c r="AI128" s="155">
        <v>108</v>
      </c>
      <c r="AJ128" s="155"/>
      <c r="AK128" s="155">
        <v>192</v>
      </c>
      <c r="AL128" s="155"/>
      <c r="AM128" s="155">
        <v>300</v>
      </c>
      <c r="AN128" s="155">
        <v>299</v>
      </c>
      <c r="AO128" s="155">
        <v>450</v>
      </c>
      <c r="AP128" s="155">
        <v>416</v>
      </c>
      <c r="AQ128" s="155">
        <v>426</v>
      </c>
      <c r="AR128" s="155">
        <v>354</v>
      </c>
      <c r="AS128" s="121"/>
      <c r="AT128" s="23">
        <v>376</v>
      </c>
      <c r="AU128" s="23">
        <v>404</v>
      </c>
      <c r="AV128" s="23">
        <v>568</v>
      </c>
      <c r="AW128" s="23">
        <v>613</v>
      </c>
      <c r="AX128" s="23">
        <v>597</v>
      </c>
      <c r="AY128" s="23">
        <v>474</v>
      </c>
      <c r="AZ128" s="23">
        <v>741</v>
      </c>
      <c r="BA128" s="23">
        <v>523</v>
      </c>
      <c r="BB128" s="23">
        <f t="shared" si="75"/>
        <v>156</v>
      </c>
      <c r="BC128" s="23">
        <v>679</v>
      </c>
      <c r="BD128" s="23">
        <v>699</v>
      </c>
      <c r="BE128" s="121"/>
      <c r="BF128" s="23">
        <v>358</v>
      </c>
      <c r="BG128" s="23">
        <v>752</v>
      </c>
      <c r="BH128" s="68" t="s">
        <v>98</v>
      </c>
      <c r="BI128" s="121"/>
      <c r="BJ128" s="121"/>
      <c r="BK128" s="23">
        <f>BG128-BF128</f>
        <v>394</v>
      </c>
      <c r="BL128" s="121"/>
      <c r="BM128" s="23">
        <f t="shared" si="76"/>
        <v>752</v>
      </c>
      <c r="BN128" s="23">
        <v>1257</v>
      </c>
      <c r="BO128" s="23">
        <v>1531</v>
      </c>
      <c r="BP128" s="23">
        <v>1712</v>
      </c>
      <c r="BQ128" s="23">
        <v>1283</v>
      </c>
      <c r="BR128" s="23">
        <v>1382</v>
      </c>
      <c r="BS128" s="23">
        <v>1606</v>
      </c>
      <c r="BT128" s="23">
        <v>1646</v>
      </c>
      <c r="BU128" s="23">
        <v>1665</v>
      </c>
      <c r="BV128" s="23">
        <v>1560</v>
      </c>
      <c r="BW128" s="23">
        <v>1268</v>
      </c>
      <c r="BX128" s="23">
        <v>1527</v>
      </c>
      <c r="BY128" s="23">
        <v>1713</v>
      </c>
      <c r="BZ128" s="23">
        <v>1694</v>
      </c>
      <c r="CA128" s="23">
        <v>1520</v>
      </c>
      <c r="CB128" s="23">
        <v>1286</v>
      </c>
      <c r="CC128" s="23">
        <v>1237</v>
      </c>
      <c r="CD128" s="23">
        <v>1146</v>
      </c>
      <c r="CE128" s="23">
        <v>1182</v>
      </c>
      <c r="CF128" s="23">
        <v>1407</v>
      </c>
      <c r="CG128" s="23">
        <v>1334</v>
      </c>
      <c r="CH128" s="23">
        <v>1454</v>
      </c>
      <c r="CI128" s="23">
        <v>1210</v>
      </c>
      <c r="CJ128" s="23">
        <v>1226</v>
      </c>
      <c r="CK128" s="23">
        <v>1384</v>
      </c>
      <c r="CL128" s="23">
        <v>1437</v>
      </c>
      <c r="CM128" s="23">
        <v>0</v>
      </c>
      <c r="CN128" s="23">
        <v>0</v>
      </c>
      <c r="CO128" s="23">
        <v>0</v>
      </c>
      <c r="CP128" s="23">
        <v>0</v>
      </c>
      <c r="CQ128" s="23">
        <v>0</v>
      </c>
      <c r="CR128" s="23">
        <v>0</v>
      </c>
      <c r="CS128" s="23">
        <v>0</v>
      </c>
      <c r="CT128" s="23">
        <v>0</v>
      </c>
      <c r="CU128" s="23">
        <v>0</v>
      </c>
      <c r="CV128" s="23">
        <v>0</v>
      </c>
      <c r="CW128" s="23">
        <v>0</v>
      </c>
      <c r="CX128" s="23">
        <v>0</v>
      </c>
      <c r="CY128" s="23">
        <v>0</v>
      </c>
    </row>
    <row r="129" spans="1:103" s="20" customFormat="1" x14ac:dyDescent="0.25">
      <c r="A129" s="153" t="s">
        <v>99</v>
      </c>
      <c r="B129" s="154"/>
      <c r="C129" s="155">
        <v>0</v>
      </c>
      <c r="D129" s="155">
        <v>0</v>
      </c>
      <c r="E129" s="155">
        <v>0</v>
      </c>
      <c r="F129" s="155">
        <v>0</v>
      </c>
      <c r="G129" s="155">
        <v>0</v>
      </c>
      <c r="H129" s="155">
        <v>0</v>
      </c>
      <c r="I129" s="155">
        <v>0</v>
      </c>
      <c r="J129" s="155">
        <v>16</v>
      </c>
      <c r="K129" s="155">
        <v>39</v>
      </c>
      <c r="L129" s="155">
        <v>29</v>
      </c>
      <c r="M129" s="155">
        <v>36</v>
      </c>
      <c r="N129" s="155">
        <v>37</v>
      </c>
      <c r="O129" s="154"/>
      <c r="P129" s="155">
        <v>74</v>
      </c>
      <c r="Q129" s="155">
        <v>65</v>
      </c>
      <c r="R129" s="155">
        <v>25</v>
      </c>
      <c r="S129" s="155">
        <v>0</v>
      </c>
      <c r="T129" s="155">
        <v>0</v>
      </c>
      <c r="U129" s="155">
        <v>0</v>
      </c>
      <c r="V129" s="155">
        <v>0</v>
      </c>
      <c r="W129" s="155">
        <v>19</v>
      </c>
      <c r="X129" s="155">
        <v>2</v>
      </c>
      <c r="Y129" s="155">
        <v>37</v>
      </c>
      <c r="Z129" s="155">
        <v>76</v>
      </c>
      <c r="AA129" s="155">
        <v>87</v>
      </c>
      <c r="AB129" s="154"/>
      <c r="AC129" s="155">
        <v>93</v>
      </c>
      <c r="AD129" s="155">
        <v>4</v>
      </c>
      <c r="AE129" s="155">
        <v>47</v>
      </c>
      <c r="AF129" s="155">
        <v>128</v>
      </c>
      <c r="AG129" s="155">
        <v>78</v>
      </c>
      <c r="AH129" s="155">
        <v>36</v>
      </c>
      <c r="AI129" s="155">
        <v>2</v>
      </c>
      <c r="AJ129" s="155"/>
      <c r="AK129" s="155">
        <v>11</v>
      </c>
      <c r="AL129" s="155"/>
      <c r="AM129" s="155">
        <v>13</v>
      </c>
      <c r="AN129" s="155">
        <v>25</v>
      </c>
      <c r="AO129" s="155">
        <v>17</v>
      </c>
      <c r="AP129" s="155">
        <v>17</v>
      </c>
      <c r="AQ129" s="155">
        <v>12</v>
      </c>
      <c r="AR129" s="155">
        <v>3</v>
      </c>
      <c r="AS129" s="121"/>
      <c r="AT129" s="23">
        <v>10</v>
      </c>
      <c r="AU129" s="23">
        <v>6</v>
      </c>
      <c r="AV129" s="23">
        <v>8</v>
      </c>
      <c r="AW129" s="23">
        <v>6</v>
      </c>
      <c r="AX129" s="23">
        <v>10</v>
      </c>
      <c r="AY129" s="23">
        <v>17</v>
      </c>
      <c r="AZ129" s="23">
        <v>18</v>
      </c>
      <c r="BA129" s="23">
        <v>6</v>
      </c>
      <c r="BB129" s="23">
        <f t="shared" si="75"/>
        <v>0</v>
      </c>
      <c r="BC129" s="23">
        <v>6</v>
      </c>
      <c r="BD129" s="23">
        <v>11</v>
      </c>
      <c r="BE129" s="121"/>
      <c r="BF129" s="23">
        <v>5</v>
      </c>
      <c r="BG129" s="23">
        <v>9</v>
      </c>
      <c r="BH129" s="68" t="s">
        <v>99</v>
      </c>
      <c r="BI129" s="121"/>
      <c r="BJ129" s="121"/>
      <c r="BK129" s="23">
        <f>BG129-BF129</f>
        <v>4</v>
      </c>
      <c r="BL129" s="121"/>
      <c r="BM129" s="23">
        <f t="shared" si="76"/>
        <v>9</v>
      </c>
      <c r="BN129" s="23">
        <v>21</v>
      </c>
      <c r="BO129" s="23">
        <v>17</v>
      </c>
      <c r="BP129" s="23">
        <v>38</v>
      </c>
      <c r="BQ129" s="23">
        <v>20</v>
      </c>
      <c r="BR129" s="23">
        <v>15</v>
      </c>
      <c r="BS129" s="23">
        <v>22</v>
      </c>
      <c r="BT129" s="23">
        <v>18</v>
      </c>
      <c r="BU129" s="23">
        <v>29</v>
      </c>
      <c r="BV129" s="23">
        <v>23</v>
      </c>
      <c r="BW129" s="23">
        <v>23</v>
      </c>
      <c r="BX129" s="23">
        <v>28</v>
      </c>
      <c r="BY129" s="23">
        <v>30</v>
      </c>
      <c r="BZ129" s="23">
        <v>20</v>
      </c>
      <c r="CA129" s="23">
        <v>23</v>
      </c>
      <c r="CB129" s="23">
        <v>65</v>
      </c>
      <c r="CC129" s="23">
        <v>72</v>
      </c>
      <c r="CD129" s="23">
        <v>17</v>
      </c>
      <c r="CE129" s="23">
        <v>29</v>
      </c>
      <c r="CF129" s="23">
        <v>35</v>
      </c>
      <c r="CG129" s="23">
        <v>19</v>
      </c>
      <c r="CH129" s="23">
        <v>31</v>
      </c>
      <c r="CI129" s="23">
        <v>40</v>
      </c>
      <c r="CJ129" s="23">
        <v>44</v>
      </c>
      <c r="CK129" s="23">
        <v>65</v>
      </c>
      <c r="CL129" s="23">
        <v>62</v>
      </c>
      <c r="CM129" s="23">
        <v>0</v>
      </c>
      <c r="CN129" s="23">
        <v>0</v>
      </c>
      <c r="CO129" s="23">
        <v>0</v>
      </c>
      <c r="CP129" s="23">
        <v>0</v>
      </c>
      <c r="CQ129" s="23">
        <v>0</v>
      </c>
      <c r="CR129" s="23">
        <v>0</v>
      </c>
      <c r="CS129" s="23">
        <v>0</v>
      </c>
      <c r="CT129" s="23">
        <v>0</v>
      </c>
      <c r="CU129" s="23">
        <v>0</v>
      </c>
      <c r="CV129" s="23">
        <v>0</v>
      </c>
      <c r="CW129" s="23">
        <v>0</v>
      </c>
      <c r="CX129" s="23">
        <v>0</v>
      </c>
      <c r="CY129" s="23">
        <v>0</v>
      </c>
    </row>
    <row r="130" spans="1:103" s="130" customFormat="1" x14ac:dyDescent="0.25">
      <c r="A130" s="156" t="s">
        <v>33</v>
      </c>
      <c r="B130" s="157"/>
      <c r="C130" s="158">
        <v>476</v>
      </c>
      <c r="D130" s="158">
        <v>629</v>
      </c>
      <c r="E130" s="158">
        <v>438</v>
      </c>
      <c r="F130" s="158">
        <v>234</v>
      </c>
      <c r="G130" s="158">
        <v>259</v>
      </c>
      <c r="H130" s="158">
        <v>7920</v>
      </c>
      <c r="I130" s="158">
        <v>12050</v>
      </c>
      <c r="J130" s="158">
        <v>12769</v>
      </c>
      <c r="K130" s="158">
        <v>10303</v>
      </c>
      <c r="L130" s="158">
        <v>9592</v>
      </c>
      <c r="M130" s="158">
        <v>7495</v>
      </c>
      <c r="N130" s="158">
        <v>8223</v>
      </c>
      <c r="O130" s="157"/>
      <c r="P130" s="158">
        <v>10483</v>
      </c>
      <c r="Q130" s="158">
        <v>10318</v>
      </c>
      <c r="R130" s="158">
        <v>11019</v>
      </c>
      <c r="S130" s="158">
        <v>9529</v>
      </c>
      <c r="T130" s="158">
        <v>9848</v>
      </c>
      <c r="U130" s="158">
        <v>10570</v>
      </c>
      <c r="V130" s="158">
        <v>11290</v>
      </c>
      <c r="W130" s="158">
        <v>13390</v>
      </c>
      <c r="X130" s="158">
        <v>12722</v>
      </c>
      <c r="Y130" s="158">
        <v>11339</v>
      </c>
      <c r="Z130" s="158">
        <v>11735</v>
      </c>
      <c r="AA130" s="158">
        <v>14442</v>
      </c>
      <c r="AB130" s="157"/>
      <c r="AC130" s="158">
        <v>15944</v>
      </c>
      <c r="AD130" s="158">
        <v>12154</v>
      </c>
      <c r="AE130" s="158">
        <v>17567</v>
      </c>
      <c r="AF130" s="158">
        <v>16548</v>
      </c>
      <c r="AG130" s="158">
        <v>18048</v>
      </c>
      <c r="AH130" s="158">
        <v>15987</v>
      </c>
      <c r="AI130" s="158">
        <v>5284</v>
      </c>
      <c r="AJ130" s="158">
        <v>0</v>
      </c>
      <c r="AK130" s="158">
        <v>11924</v>
      </c>
      <c r="AL130" s="158"/>
      <c r="AM130" s="158">
        <v>17208</v>
      </c>
      <c r="AN130" s="158">
        <v>16751</v>
      </c>
      <c r="AO130" s="158">
        <v>16012</v>
      </c>
      <c r="AP130" s="158">
        <v>17317</v>
      </c>
      <c r="AQ130" s="158">
        <v>17930</v>
      </c>
      <c r="AR130" s="158">
        <v>18312</v>
      </c>
      <c r="AS130" s="159"/>
      <c r="AT130" s="103">
        <f t="shared" ref="AT130:BD130" si="77">SUM(AT124:AT129)</f>
        <v>17343</v>
      </c>
      <c r="AU130" s="103">
        <f t="shared" si="77"/>
        <v>16029</v>
      </c>
      <c r="AV130" s="103">
        <f t="shared" si="77"/>
        <v>16242</v>
      </c>
      <c r="AW130" s="103">
        <f t="shared" si="77"/>
        <v>17840</v>
      </c>
      <c r="AX130" s="103">
        <f t="shared" si="77"/>
        <v>16426</v>
      </c>
      <c r="AY130" s="103">
        <f t="shared" si="77"/>
        <v>12164</v>
      </c>
      <c r="AZ130" s="103">
        <f t="shared" si="77"/>
        <v>13477</v>
      </c>
      <c r="BA130" s="103">
        <f t="shared" si="77"/>
        <v>12965</v>
      </c>
      <c r="BB130" s="103">
        <f t="shared" si="77"/>
        <v>1490</v>
      </c>
      <c r="BC130" s="103">
        <f t="shared" si="77"/>
        <v>14455</v>
      </c>
      <c r="BD130" s="103">
        <f t="shared" si="77"/>
        <v>13157</v>
      </c>
      <c r="BE130" s="159"/>
      <c r="BF130" s="103">
        <f>SUM(BF124:BF129)</f>
        <v>7972</v>
      </c>
      <c r="BG130" s="103">
        <f>SUM(BG124:BG129)</f>
        <v>17416</v>
      </c>
      <c r="BH130" s="160" t="s">
        <v>33</v>
      </c>
      <c r="BI130" s="161"/>
      <c r="BJ130" s="161"/>
      <c r="BK130" s="105">
        <f>SUM(BK124:BK129)</f>
        <v>9641</v>
      </c>
      <c r="BL130" s="161"/>
      <c r="BM130" s="105">
        <f t="shared" ref="BM130:CY130" si="78">SUM(BM124:BM129)</f>
        <v>17416</v>
      </c>
      <c r="BN130" s="105">
        <f t="shared" si="78"/>
        <v>18106</v>
      </c>
      <c r="BO130" s="105">
        <f t="shared" si="78"/>
        <v>19111</v>
      </c>
      <c r="BP130" s="105">
        <f t="shared" si="78"/>
        <v>20459</v>
      </c>
      <c r="BQ130" s="105">
        <f t="shared" si="78"/>
        <v>16746</v>
      </c>
      <c r="BR130" s="105">
        <f t="shared" si="78"/>
        <v>18073</v>
      </c>
      <c r="BS130" s="105">
        <f t="shared" si="78"/>
        <v>20764</v>
      </c>
      <c r="BT130" s="105">
        <f t="shared" si="78"/>
        <v>19817</v>
      </c>
      <c r="BU130" s="105">
        <f t="shared" si="78"/>
        <v>19677.5</v>
      </c>
      <c r="BV130" s="105">
        <f t="shared" si="78"/>
        <v>21152</v>
      </c>
      <c r="BW130" s="105">
        <f t="shared" si="78"/>
        <v>18618</v>
      </c>
      <c r="BX130" s="105">
        <f t="shared" si="78"/>
        <v>21539</v>
      </c>
      <c r="BY130" s="105">
        <f t="shared" si="78"/>
        <v>22130</v>
      </c>
      <c r="BZ130" s="105">
        <f t="shared" si="78"/>
        <v>21461</v>
      </c>
      <c r="CA130" s="105">
        <f t="shared" si="78"/>
        <v>21837.66</v>
      </c>
      <c r="CB130" s="105">
        <f t="shared" si="78"/>
        <v>22919</v>
      </c>
      <c r="CC130" s="105">
        <f t="shared" si="78"/>
        <v>21485</v>
      </c>
      <c r="CD130" s="105">
        <f t="shared" si="78"/>
        <v>22636</v>
      </c>
      <c r="CE130" s="105">
        <f t="shared" si="78"/>
        <v>22465</v>
      </c>
      <c r="CF130" s="105">
        <f t="shared" si="78"/>
        <v>23288</v>
      </c>
      <c r="CG130" s="105">
        <f t="shared" si="78"/>
        <v>24649</v>
      </c>
      <c r="CH130" s="105">
        <f t="shared" si="78"/>
        <v>26856</v>
      </c>
      <c r="CI130" s="105">
        <f t="shared" si="78"/>
        <v>25652</v>
      </c>
      <c r="CJ130" s="105">
        <f t="shared" si="78"/>
        <v>25451</v>
      </c>
      <c r="CK130" s="105">
        <f t="shared" si="78"/>
        <v>24547</v>
      </c>
      <c r="CL130" s="105">
        <f t="shared" si="78"/>
        <v>23568</v>
      </c>
      <c r="CM130" s="105">
        <f t="shared" si="78"/>
        <v>0</v>
      </c>
      <c r="CN130" s="105">
        <f t="shared" si="78"/>
        <v>0</v>
      </c>
      <c r="CO130" s="105">
        <f t="shared" si="78"/>
        <v>0</v>
      </c>
      <c r="CP130" s="105">
        <f t="shared" si="78"/>
        <v>0</v>
      </c>
      <c r="CQ130" s="105">
        <f t="shared" si="78"/>
        <v>0</v>
      </c>
      <c r="CR130" s="105">
        <f t="shared" si="78"/>
        <v>0</v>
      </c>
      <c r="CS130" s="105">
        <f t="shared" si="78"/>
        <v>0</v>
      </c>
      <c r="CT130" s="105">
        <f t="shared" si="78"/>
        <v>0</v>
      </c>
      <c r="CU130" s="105">
        <f t="shared" si="78"/>
        <v>0</v>
      </c>
      <c r="CV130" s="105">
        <f t="shared" si="78"/>
        <v>0</v>
      </c>
      <c r="CW130" s="105">
        <f t="shared" si="78"/>
        <v>0</v>
      </c>
      <c r="CX130" s="105">
        <f t="shared" si="78"/>
        <v>0</v>
      </c>
      <c r="CY130" s="105">
        <f t="shared" si="78"/>
        <v>0</v>
      </c>
    </row>
    <row r="131" spans="1:103" x14ac:dyDescent="0.25">
      <c r="A131" s="52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101"/>
      <c r="AK131" s="53"/>
      <c r="AL131" s="101"/>
      <c r="AM131" s="53"/>
      <c r="AN131" s="53"/>
      <c r="AO131" s="53"/>
      <c r="AP131" s="53"/>
      <c r="AQ131" s="53"/>
      <c r="AR131" s="53"/>
      <c r="AS131" s="101"/>
      <c r="AT131" s="53"/>
      <c r="AU131" s="53"/>
      <c r="AV131" s="53"/>
      <c r="AW131" s="53"/>
      <c r="AX131" s="53"/>
      <c r="AY131" s="53"/>
      <c r="AZ131" s="53"/>
      <c r="BA131" s="101"/>
      <c r="BB131" s="101"/>
      <c r="BC131" s="53"/>
      <c r="BD131" s="53"/>
      <c r="BE131" s="101"/>
      <c r="BF131" s="53"/>
      <c r="BG131" s="53"/>
      <c r="BH131" s="52"/>
      <c r="BI131" s="53"/>
      <c r="BJ131" s="53"/>
      <c r="BK131" s="53"/>
      <c r="BL131" s="53"/>
      <c r="BM131" s="53"/>
      <c r="BN131" s="53"/>
      <c r="BO131" s="53"/>
      <c r="BP131" s="53"/>
      <c r="BQ131" s="53"/>
      <c r="BR131" s="53"/>
      <c r="BS131" s="53"/>
      <c r="BT131" s="53"/>
      <c r="BU131" s="53"/>
      <c r="BV131" s="53"/>
      <c r="BW131" s="53"/>
      <c r="BX131" s="53"/>
      <c r="BY131" s="53"/>
      <c r="BZ131" s="53"/>
      <c r="CA131" s="53"/>
      <c r="CB131" s="53"/>
      <c r="CC131" s="53"/>
      <c r="CD131" s="53"/>
      <c r="CE131" s="53"/>
      <c r="CF131" s="53"/>
      <c r="CG131" s="53"/>
      <c r="CH131" s="53"/>
      <c r="CI131" s="53"/>
      <c r="CJ131" s="53"/>
      <c r="CK131" s="53"/>
      <c r="CL131" s="53"/>
      <c r="CM131" s="53"/>
      <c r="CN131" s="53"/>
      <c r="CO131" s="53"/>
      <c r="CP131" s="53"/>
      <c r="CQ131" s="53"/>
      <c r="CR131" s="53"/>
      <c r="CS131" s="53"/>
      <c r="CT131" s="53"/>
      <c r="CU131" s="53"/>
      <c r="CV131" s="53"/>
      <c r="CW131" s="53"/>
      <c r="CX131" s="53"/>
      <c r="CY131" s="53"/>
    </row>
    <row r="132" spans="1:103" s="51" customFormat="1" x14ac:dyDescent="0.25">
      <c r="A132" s="148" t="s">
        <v>109</v>
      </c>
      <c r="B132" s="149"/>
      <c r="C132" s="150">
        <v>43831</v>
      </c>
      <c r="D132" s="150">
        <v>43862</v>
      </c>
      <c r="E132" s="150">
        <v>43891</v>
      </c>
      <c r="F132" s="150">
        <v>43922</v>
      </c>
      <c r="G132" s="150">
        <v>43952</v>
      </c>
      <c r="H132" s="150">
        <v>43983</v>
      </c>
      <c r="I132" s="150">
        <v>44013</v>
      </c>
      <c r="J132" s="150">
        <v>44044</v>
      </c>
      <c r="K132" s="150">
        <v>44075</v>
      </c>
      <c r="L132" s="150">
        <v>44105</v>
      </c>
      <c r="M132" s="150">
        <v>44136</v>
      </c>
      <c r="N132" s="150">
        <v>44166</v>
      </c>
      <c r="O132" s="149">
        <v>0</v>
      </c>
      <c r="P132" s="150">
        <v>44197</v>
      </c>
      <c r="Q132" s="150">
        <v>44228</v>
      </c>
      <c r="R132" s="150">
        <v>44256</v>
      </c>
      <c r="S132" s="150">
        <v>44287</v>
      </c>
      <c r="T132" s="150">
        <v>44317</v>
      </c>
      <c r="U132" s="150">
        <v>44348</v>
      </c>
      <c r="V132" s="150">
        <v>44378</v>
      </c>
      <c r="W132" s="150">
        <v>44409</v>
      </c>
      <c r="X132" s="150">
        <v>44440</v>
      </c>
      <c r="Y132" s="150">
        <v>44470</v>
      </c>
      <c r="Z132" s="150">
        <v>44501</v>
      </c>
      <c r="AA132" s="150">
        <v>44531</v>
      </c>
      <c r="AB132" s="149"/>
      <c r="AC132" s="150">
        <v>44562</v>
      </c>
      <c r="AD132" s="150">
        <v>44593</v>
      </c>
      <c r="AE132" s="150">
        <v>44621</v>
      </c>
      <c r="AF132" s="150">
        <v>44652</v>
      </c>
      <c r="AG132" s="150">
        <v>44682</v>
      </c>
      <c r="AH132" s="150">
        <v>44713</v>
      </c>
      <c r="AI132" s="150" t="s">
        <v>8</v>
      </c>
      <c r="AJ132" s="151" t="s">
        <v>7</v>
      </c>
      <c r="AK132" s="150" t="s">
        <v>10</v>
      </c>
      <c r="AL132" s="151"/>
      <c r="AM132" s="150">
        <v>44743</v>
      </c>
      <c r="AN132" s="150">
        <v>44774</v>
      </c>
      <c r="AO132" s="150">
        <v>44805</v>
      </c>
      <c r="AP132" s="150">
        <v>44835</v>
      </c>
      <c r="AQ132" s="150">
        <v>44866</v>
      </c>
      <c r="AR132" s="150">
        <v>44896</v>
      </c>
      <c r="AS132" s="152"/>
      <c r="AT132" s="33" t="e">
        <f t="shared" ref="AT132:BD132" ca="1" si="79">AT$5</f>
        <v>#NAME?</v>
      </c>
      <c r="AU132" s="33" t="e">
        <f t="shared" ca="1" si="79"/>
        <v>#NAME?</v>
      </c>
      <c r="AV132" s="33" t="e">
        <f t="shared" ca="1" si="79"/>
        <v>#NAME?</v>
      </c>
      <c r="AW132" s="33" t="e">
        <f t="shared" ca="1" si="79"/>
        <v>#NAME?</v>
      </c>
      <c r="AX132" s="33" t="e">
        <f t="shared" ca="1" si="79"/>
        <v>#NAME?</v>
      </c>
      <c r="AY132" s="33" t="e">
        <f t="shared" ca="1" si="79"/>
        <v>#NAME?</v>
      </c>
      <c r="AZ132" s="33" t="e">
        <f t="shared" ca="1" si="79"/>
        <v>#NAME?</v>
      </c>
      <c r="BA132" s="34" t="str">
        <f t="shared" si="79"/>
        <v>1 - 24 de Ago-23</v>
      </c>
      <c r="BB132" s="34" t="str">
        <f t="shared" si="79"/>
        <v>24 - 31 de Ago-23</v>
      </c>
      <c r="BC132" s="33" t="e">
        <f t="shared" ca="1" si="79"/>
        <v>#NAME?</v>
      </c>
      <c r="BD132" s="33" t="e">
        <f t="shared" ca="1" si="79"/>
        <v>#NAME?</v>
      </c>
      <c r="BE132" s="33"/>
      <c r="BF132" s="33" t="str">
        <f>BF$5</f>
        <v>01 - 15-Out-2023</v>
      </c>
      <c r="BG132" s="33" t="e">
        <f ca="1">BG$5</f>
        <v>#NAME?</v>
      </c>
      <c r="BH132" s="64" t="s">
        <v>110</v>
      </c>
      <c r="BI132" s="66"/>
      <c r="BJ132" s="66"/>
      <c r="BK132" s="9" t="str">
        <f>BK$5</f>
        <v>16 - 31-Out-2023</v>
      </c>
      <c r="BL132" s="66"/>
      <c r="BM132" s="9">
        <f t="shared" ref="BM132:CY132" si="80">BM$5</f>
        <v>45200</v>
      </c>
      <c r="BN132" s="37" t="e">
        <f t="shared" ca="1" si="80"/>
        <v>#NAME?</v>
      </c>
      <c r="BO132" s="37" t="e">
        <f t="shared" ca="1" si="80"/>
        <v>#NAME?</v>
      </c>
      <c r="BP132" s="37" t="e">
        <f t="shared" ca="1" si="80"/>
        <v>#NAME?</v>
      </c>
      <c r="BQ132" s="37" t="e">
        <f t="shared" ca="1" si="80"/>
        <v>#NAME?</v>
      </c>
      <c r="BR132" s="37" t="e">
        <f t="shared" ca="1" si="80"/>
        <v>#NAME?</v>
      </c>
      <c r="BS132" s="37" t="e">
        <f t="shared" ca="1" si="80"/>
        <v>#NAME?</v>
      </c>
      <c r="BT132" s="37" t="e">
        <f t="shared" ca="1" si="80"/>
        <v>#NAME?</v>
      </c>
      <c r="BU132" s="37" t="e">
        <f t="shared" ca="1" si="80"/>
        <v>#NAME?</v>
      </c>
      <c r="BV132" s="37" t="e">
        <f t="shared" ca="1" si="80"/>
        <v>#NAME?</v>
      </c>
      <c r="BW132" s="37" t="e">
        <f t="shared" ca="1" si="80"/>
        <v>#NAME?</v>
      </c>
      <c r="BX132" s="37" t="e">
        <f t="shared" ca="1" si="80"/>
        <v>#NAME?</v>
      </c>
      <c r="BY132" s="37" t="e">
        <f t="shared" ca="1" si="80"/>
        <v>#NAME?</v>
      </c>
      <c r="BZ132" s="37" t="e">
        <f t="shared" ca="1" si="80"/>
        <v>#NAME?</v>
      </c>
      <c r="CA132" s="37" t="e">
        <f t="shared" ca="1" si="80"/>
        <v>#NAME?</v>
      </c>
      <c r="CB132" s="37" t="e">
        <f t="shared" ca="1" si="80"/>
        <v>#NAME?</v>
      </c>
      <c r="CC132" s="37" t="e">
        <f t="shared" ca="1" si="80"/>
        <v>#NAME?</v>
      </c>
      <c r="CD132" s="37" t="e">
        <f t="shared" ca="1" si="80"/>
        <v>#NAME?</v>
      </c>
      <c r="CE132" s="37" t="e">
        <f t="shared" ca="1" si="80"/>
        <v>#NAME?</v>
      </c>
      <c r="CF132" s="37" t="e">
        <f t="shared" ca="1" si="80"/>
        <v>#NAME?</v>
      </c>
      <c r="CG132" s="37" t="e">
        <f t="shared" ca="1" si="80"/>
        <v>#NAME?</v>
      </c>
      <c r="CH132" s="37" t="e">
        <f t="shared" ca="1" si="80"/>
        <v>#NAME?</v>
      </c>
      <c r="CI132" s="37" t="e">
        <f t="shared" ca="1" si="80"/>
        <v>#NAME?</v>
      </c>
      <c r="CJ132" s="37" t="e">
        <f t="shared" ca="1" si="80"/>
        <v>#NAME?</v>
      </c>
      <c r="CK132" s="37" t="e">
        <f t="shared" ca="1" si="80"/>
        <v>#NAME?</v>
      </c>
      <c r="CL132" s="37" t="e">
        <f t="shared" ca="1" si="80"/>
        <v>#NAME?</v>
      </c>
      <c r="CM132" s="37" t="e">
        <f t="shared" ca="1" si="80"/>
        <v>#NAME?</v>
      </c>
      <c r="CN132" s="37" t="e">
        <f t="shared" ca="1" si="80"/>
        <v>#NAME?</v>
      </c>
      <c r="CO132" s="37" t="e">
        <f t="shared" ca="1" si="80"/>
        <v>#NAME?</v>
      </c>
      <c r="CP132" s="37" t="e">
        <f t="shared" ca="1" si="80"/>
        <v>#NAME?</v>
      </c>
      <c r="CQ132" s="37" t="e">
        <f t="shared" ca="1" si="80"/>
        <v>#NAME?</v>
      </c>
      <c r="CR132" s="37" t="e">
        <f t="shared" ca="1" si="80"/>
        <v>#NAME?</v>
      </c>
      <c r="CS132" s="37" t="e">
        <f t="shared" ca="1" si="80"/>
        <v>#NAME?</v>
      </c>
      <c r="CT132" s="37" t="e">
        <f t="shared" ca="1" si="80"/>
        <v>#NAME?</v>
      </c>
      <c r="CU132" s="37" t="e">
        <f t="shared" ca="1" si="80"/>
        <v>#NAME?</v>
      </c>
      <c r="CV132" s="37" t="e">
        <f t="shared" ca="1" si="80"/>
        <v>#NAME?</v>
      </c>
      <c r="CW132" s="37" t="e">
        <f t="shared" ca="1" si="80"/>
        <v>#NAME?</v>
      </c>
      <c r="CX132" s="37" t="e">
        <f t="shared" ca="1" si="80"/>
        <v>#NAME?</v>
      </c>
      <c r="CY132" s="37" t="e">
        <f t="shared" ca="1" si="80"/>
        <v>#NAME?</v>
      </c>
    </row>
    <row r="133" spans="1:103" s="20" customFormat="1" x14ac:dyDescent="0.25">
      <c r="A133" s="15" t="s">
        <v>111</v>
      </c>
      <c r="B133" s="162" t="s">
        <v>112</v>
      </c>
      <c r="C133" s="25">
        <v>0</v>
      </c>
      <c r="D133" s="25">
        <v>0</v>
      </c>
      <c r="E133" s="25">
        <v>0</v>
      </c>
      <c r="F133" s="25">
        <v>0</v>
      </c>
      <c r="G133" s="25">
        <v>0</v>
      </c>
      <c r="H133" s="25">
        <v>0</v>
      </c>
      <c r="I133" s="25">
        <v>0</v>
      </c>
      <c r="J133" s="25">
        <v>0</v>
      </c>
      <c r="K133" s="25">
        <v>0</v>
      </c>
      <c r="L133" s="25">
        <v>42</v>
      </c>
      <c r="M133" s="25">
        <v>34</v>
      </c>
      <c r="N133" s="25">
        <v>41</v>
      </c>
      <c r="O133" s="162" t="s">
        <v>112</v>
      </c>
      <c r="P133" s="25">
        <v>35</v>
      </c>
      <c r="Q133" s="25">
        <v>23</v>
      </c>
      <c r="R133" s="25">
        <v>15</v>
      </c>
      <c r="S133" s="25">
        <v>16</v>
      </c>
      <c r="T133" s="25">
        <v>9</v>
      </c>
      <c r="U133" s="25">
        <v>23</v>
      </c>
      <c r="V133" s="25">
        <v>23</v>
      </c>
      <c r="W133" s="25">
        <v>18</v>
      </c>
      <c r="X133" s="25">
        <v>32</v>
      </c>
      <c r="Y133" s="25">
        <v>21</v>
      </c>
      <c r="Z133" s="25">
        <v>24</v>
      </c>
      <c r="AA133" s="25">
        <v>29</v>
      </c>
      <c r="AB133" s="162"/>
      <c r="AC133" s="25">
        <v>35</v>
      </c>
      <c r="AD133" s="25">
        <v>31</v>
      </c>
      <c r="AE133" s="25">
        <v>34</v>
      </c>
      <c r="AF133" s="25">
        <v>35</v>
      </c>
      <c r="AG133" s="25">
        <v>26</v>
      </c>
      <c r="AH133" s="25">
        <v>36</v>
      </c>
      <c r="AI133" s="25">
        <v>4</v>
      </c>
      <c r="AJ133" s="25"/>
      <c r="AK133" s="25">
        <v>19</v>
      </c>
      <c r="AL133" s="25"/>
      <c r="AM133" s="25">
        <v>23</v>
      </c>
      <c r="AN133" s="25">
        <v>27</v>
      </c>
      <c r="AO133" s="25">
        <v>22</v>
      </c>
      <c r="AP133" s="25">
        <v>11</v>
      </c>
      <c r="AQ133" s="25">
        <v>85</v>
      </c>
      <c r="AR133" s="25">
        <v>76</v>
      </c>
      <c r="AS133" s="163" t="s">
        <v>112</v>
      </c>
      <c r="AT133" s="25">
        <v>34</v>
      </c>
      <c r="AU133" s="25">
        <v>20</v>
      </c>
      <c r="AV133" s="25">
        <v>29</v>
      </c>
      <c r="AW133" s="25">
        <v>27</v>
      </c>
      <c r="AX133" s="25">
        <v>22</v>
      </c>
      <c r="AY133" s="25">
        <v>28</v>
      </c>
      <c r="AZ133" s="25">
        <v>27</v>
      </c>
      <c r="BA133" s="25">
        <v>16</v>
      </c>
      <c r="BB133" s="25">
        <f t="shared" ref="BB133:BB138" si="81">BC133-BA133</f>
        <v>4</v>
      </c>
      <c r="BC133" s="25">
        <v>20</v>
      </c>
      <c r="BD133" s="25">
        <v>30</v>
      </c>
      <c r="BE133" s="25"/>
      <c r="BF133" s="25">
        <v>10</v>
      </c>
      <c r="BG133" s="25">
        <v>23</v>
      </c>
      <c r="BH133" s="164" t="s">
        <v>111</v>
      </c>
      <c r="BI133" s="165"/>
      <c r="BJ133" s="165"/>
      <c r="BK133" s="25">
        <f t="shared" ref="BK133:BK138" si="82">BG133-BF133</f>
        <v>13</v>
      </c>
      <c r="BL133" s="165"/>
      <c r="BM133" s="25">
        <f t="shared" ref="BM133:BM138" si="83">BG133</f>
        <v>23</v>
      </c>
      <c r="BN133" s="25">
        <v>18</v>
      </c>
      <c r="BO133" s="25">
        <v>19</v>
      </c>
      <c r="BP133" s="25">
        <v>26</v>
      </c>
      <c r="BQ133" s="25">
        <v>18</v>
      </c>
      <c r="BR133" s="25">
        <v>22</v>
      </c>
      <c r="BS133" s="25">
        <v>25</v>
      </c>
      <c r="BT133" s="25">
        <v>28</v>
      </c>
      <c r="BU133" s="25">
        <v>9</v>
      </c>
      <c r="BV133" s="25">
        <v>26</v>
      </c>
      <c r="BW133" s="25">
        <v>17</v>
      </c>
      <c r="BX133" s="25">
        <v>29</v>
      </c>
      <c r="BY133" s="25">
        <v>23</v>
      </c>
      <c r="BZ133" s="25">
        <v>20</v>
      </c>
      <c r="CA133" s="25">
        <v>30</v>
      </c>
      <c r="CB133" s="25">
        <v>31</v>
      </c>
      <c r="CC133" s="25">
        <v>24</v>
      </c>
      <c r="CD133" s="25">
        <v>29</v>
      </c>
      <c r="CE133" s="25">
        <v>33</v>
      </c>
      <c r="CF133" s="25">
        <v>38</v>
      </c>
      <c r="CG133" s="25">
        <v>47</v>
      </c>
      <c r="CH133" s="25">
        <v>33</v>
      </c>
      <c r="CI133" s="25">
        <v>28</v>
      </c>
      <c r="CJ133" s="25">
        <v>36</v>
      </c>
      <c r="CK133" s="25">
        <v>28</v>
      </c>
      <c r="CL133" s="25">
        <v>29</v>
      </c>
      <c r="CM133" s="25">
        <v>0</v>
      </c>
      <c r="CN133" s="25">
        <v>0</v>
      </c>
      <c r="CO133" s="25">
        <v>0</v>
      </c>
      <c r="CP133" s="25">
        <v>0</v>
      </c>
      <c r="CQ133" s="25">
        <v>0</v>
      </c>
      <c r="CR133" s="25">
        <v>0</v>
      </c>
      <c r="CS133" s="25">
        <v>0</v>
      </c>
      <c r="CT133" s="25">
        <v>0</v>
      </c>
      <c r="CU133" s="25">
        <v>0</v>
      </c>
      <c r="CV133" s="25">
        <v>0</v>
      </c>
      <c r="CW133" s="25">
        <v>0</v>
      </c>
      <c r="CX133" s="25">
        <v>0</v>
      </c>
      <c r="CY133" s="25">
        <v>0</v>
      </c>
    </row>
    <row r="134" spans="1:103" s="20" customFormat="1" x14ac:dyDescent="0.25">
      <c r="A134" s="21" t="s">
        <v>113</v>
      </c>
      <c r="B134" s="162" t="s">
        <v>114</v>
      </c>
      <c r="C134" s="25">
        <v>0</v>
      </c>
      <c r="D134" s="25">
        <v>0</v>
      </c>
      <c r="E134" s="25">
        <v>0</v>
      </c>
      <c r="F134" s="25">
        <v>0</v>
      </c>
      <c r="G134" s="25">
        <v>0</v>
      </c>
      <c r="H134" s="25">
        <v>0</v>
      </c>
      <c r="I134" s="25">
        <v>0</v>
      </c>
      <c r="J134" s="25">
        <v>0</v>
      </c>
      <c r="K134" s="25">
        <v>0</v>
      </c>
      <c r="L134" s="25">
        <v>745</v>
      </c>
      <c r="M134" s="25">
        <v>683</v>
      </c>
      <c r="N134" s="25">
        <v>688</v>
      </c>
      <c r="O134" s="162" t="s">
        <v>114</v>
      </c>
      <c r="P134" s="25">
        <v>725</v>
      </c>
      <c r="Q134" s="25">
        <v>557</v>
      </c>
      <c r="R134" s="25">
        <v>411</v>
      </c>
      <c r="S134" s="25">
        <v>420</v>
      </c>
      <c r="T134" s="25">
        <v>424</v>
      </c>
      <c r="U134" s="25">
        <v>472</v>
      </c>
      <c r="V134" s="25">
        <v>454</v>
      </c>
      <c r="W134" s="25">
        <v>562</v>
      </c>
      <c r="X134" s="25">
        <v>661</v>
      </c>
      <c r="Y134" s="25">
        <v>568</v>
      </c>
      <c r="Z134" s="25">
        <v>541</v>
      </c>
      <c r="AA134" s="25">
        <v>628</v>
      </c>
      <c r="AB134" s="162"/>
      <c r="AC134" s="25">
        <v>777</v>
      </c>
      <c r="AD134" s="25">
        <v>541</v>
      </c>
      <c r="AE134" s="25">
        <v>639</v>
      </c>
      <c r="AF134" s="25">
        <v>730</v>
      </c>
      <c r="AG134" s="25">
        <v>521</v>
      </c>
      <c r="AH134" s="25">
        <v>582</v>
      </c>
      <c r="AI134" s="25">
        <v>109</v>
      </c>
      <c r="AJ134" s="25"/>
      <c r="AK134" s="25">
        <v>233</v>
      </c>
      <c r="AL134" s="25"/>
      <c r="AM134" s="25">
        <v>342</v>
      </c>
      <c r="AN134" s="25">
        <v>459</v>
      </c>
      <c r="AO134" s="25">
        <v>463</v>
      </c>
      <c r="AP134" s="25">
        <v>483</v>
      </c>
      <c r="AQ134" s="25">
        <v>484</v>
      </c>
      <c r="AR134" s="25">
        <v>489</v>
      </c>
      <c r="AS134" s="163" t="s">
        <v>114</v>
      </c>
      <c r="AT134" s="25">
        <v>534</v>
      </c>
      <c r="AU134" s="25">
        <v>512</v>
      </c>
      <c r="AV134" s="25">
        <v>868</v>
      </c>
      <c r="AW134" s="25">
        <v>925</v>
      </c>
      <c r="AX134" s="25">
        <v>769</v>
      </c>
      <c r="AY134" s="25">
        <v>463</v>
      </c>
      <c r="AZ134" s="25">
        <v>571</v>
      </c>
      <c r="BA134" s="25">
        <v>452</v>
      </c>
      <c r="BB134" s="25">
        <f t="shared" si="81"/>
        <v>164</v>
      </c>
      <c r="BC134" s="25">
        <v>616</v>
      </c>
      <c r="BD134" s="25">
        <v>681</v>
      </c>
      <c r="BE134" s="25"/>
      <c r="BF134" s="25">
        <v>323</v>
      </c>
      <c r="BG134" s="25">
        <v>760</v>
      </c>
      <c r="BH134" s="164" t="s">
        <v>113</v>
      </c>
      <c r="BI134" s="165"/>
      <c r="BJ134" s="165"/>
      <c r="BK134" s="25">
        <f t="shared" si="82"/>
        <v>437</v>
      </c>
      <c r="BL134" s="165"/>
      <c r="BM134" s="25">
        <f t="shared" si="83"/>
        <v>760</v>
      </c>
      <c r="BN134" s="25">
        <v>927</v>
      </c>
      <c r="BO134" s="25">
        <v>895</v>
      </c>
      <c r="BP134" s="25">
        <v>814</v>
      </c>
      <c r="BQ134" s="25">
        <v>656</v>
      </c>
      <c r="BR134" s="25">
        <v>929</v>
      </c>
      <c r="BS134" s="25">
        <v>1295</v>
      </c>
      <c r="BT134" s="25">
        <v>1228</v>
      </c>
      <c r="BU134" s="25">
        <v>1013</v>
      </c>
      <c r="BV134" s="25">
        <v>1061</v>
      </c>
      <c r="BW134" s="25">
        <v>930</v>
      </c>
      <c r="BX134" s="25">
        <v>1067</v>
      </c>
      <c r="BY134" s="25">
        <v>870</v>
      </c>
      <c r="BZ134" s="25">
        <v>912</v>
      </c>
      <c r="CA134" s="25">
        <v>1111</v>
      </c>
      <c r="CB134" s="25">
        <v>1120</v>
      </c>
      <c r="CC134" s="25">
        <v>2204</v>
      </c>
      <c r="CD134" s="25">
        <v>2308</v>
      </c>
      <c r="CE134" s="25">
        <v>2584</v>
      </c>
      <c r="CF134" s="25">
        <v>1313</v>
      </c>
      <c r="CG134" s="25">
        <v>969</v>
      </c>
      <c r="CH134" s="25">
        <v>1054</v>
      </c>
      <c r="CI134" s="25">
        <v>2300</v>
      </c>
      <c r="CJ134" s="25">
        <v>1147</v>
      </c>
      <c r="CK134" s="25">
        <v>1093</v>
      </c>
      <c r="CL134" s="25">
        <v>1260</v>
      </c>
      <c r="CM134" s="25">
        <v>0</v>
      </c>
      <c r="CN134" s="25">
        <v>0</v>
      </c>
      <c r="CO134" s="25">
        <v>0</v>
      </c>
      <c r="CP134" s="25">
        <v>0</v>
      </c>
      <c r="CQ134" s="25">
        <v>0</v>
      </c>
      <c r="CR134" s="25">
        <v>0</v>
      </c>
      <c r="CS134" s="25">
        <v>0</v>
      </c>
      <c r="CT134" s="25">
        <v>0</v>
      </c>
      <c r="CU134" s="25">
        <v>0</v>
      </c>
      <c r="CV134" s="25">
        <v>0</v>
      </c>
      <c r="CW134" s="25">
        <v>0</v>
      </c>
      <c r="CX134" s="25">
        <v>0</v>
      </c>
      <c r="CY134" s="25">
        <v>0</v>
      </c>
    </row>
    <row r="135" spans="1:103" s="20" customFormat="1" x14ac:dyDescent="0.25">
      <c r="A135" s="21" t="s">
        <v>115</v>
      </c>
      <c r="B135" s="162" t="s">
        <v>116</v>
      </c>
      <c r="C135" s="25">
        <v>0</v>
      </c>
      <c r="D135" s="25">
        <v>0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1293</v>
      </c>
      <c r="M135" s="25">
        <v>1393</v>
      </c>
      <c r="N135" s="25">
        <v>1265</v>
      </c>
      <c r="O135" s="162" t="s">
        <v>116</v>
      </c>
      <c r="P135" s="25">
        <v>1402</v>
      </c>
      <c r="Q135" s="25">
        <v>1079</v>
      </c>
      <c r="R135" s="25">
        <v>881</v>
      </c>
      <c r="S135" s="25">
        <v>881</v>
      </c>
      <c r="T135" s="25">
        <v>1095</v>
      </c>
      <c r="U135" s="25">
        <v>1076</v>
      </c>
      <c r="V135" s="25">
        <v>874</v>
      </c>
      <c r="W135" s="25">
        <v>1329</v>
      </c>
      <c r="X135" s="25">
        <v>1352</v>
      </c>
      <c r="Y135" s="25">
        <v>1246</v>
      </c>
      <c r="Z135" s="25">
        <v>1369</v>
      </c>
      <c r="AA135" s="25">
        <v>1734</v>
      </c>
      <c r="AB135" s="162"/>
      <c r="AC135" s="25">
        <v>1759</v>
      </c>
      <c r="AD135" s="25">
        <v>1480</v>
      </c>
      <c r="AE135" s="25">
        <v>2161</v>
      </c>
      <c r="AF135" s="25">
        <v>2131</v>
      </c>
      <c r="AG135" s="25">
        <v>1780</v>
      </c>
      <c r="AH135" s="25">
        <v>1459</v>
      </c>
      <c r="AI135" s="25">
        <v>461</v>
      </c>
      <c r="AJ135" s="25"/>
      <c r="AK135" s="25">
        <v>723</v>
      </c>
      <c r="AL135" s="25"/>
      <c r="AM135" s="25">
        <v>1184</v>
      </c>
      <c r="AN135" s="25">
        <v>1258</v>
      </c>
      <c r="AO135" s="25">
        <v>1450</v>
      </c>
      <c r="AP135" s="25">
        <v>1674</v>
      </c>
      <c r="AQ135" s="25">
        <v>1511</v>
      </c>
      <c r="AR135" s="25">
        <v>1587</v>
      </c>
      <c r="AS135" s="163" t="s">
        <v>116</v>
      </c>
      <c r="AT135" s="25">
        <v>1768</v>
      </c>
      <c r="AU135" s="25">
        <v>2083</v>
      </c>
      <c r="AV135" s="25">
        <v>2329</v>
      </c>
      <c r="AW135" s="25">
        <v>2582</v>
      </c>
      <c r="AX135" s="25">
        <v>2180</v>
      </c>
      <c r="AY135" s="25">
        <v>1516</v>
      </c>
      <c r="AZ135" s="25">
        <v>1750</v>
      </c>
      <c r="BA135" s="25">
        <v>1327</v>
      </c>
      <c r="BB135" s="25">
        <f t="shared" si="81"/>
        <v>382</v>
      </c>
      <c r="BC135" s="25">
        <v>1709</v>
      </c>
      <c r="BD135" s="25">
        <v>1717</v>
      </c>
      <c r="BE135" s="25"/>
      <c r="BF135" s="25">
        <v>875</v>
      </c>
      <c r="BG135" s="25">
        <v>2051</v>
      </c>
      <c r="BH135" s="164" t="s">
        <v>115</v>
      </c>
      <c r="BI135" s="165"/>
      <c r="BJ135" s="165"/>
      <c r="BK135" s="25">
        <f t="shared" si="82"/>
        <v>1176</v>
      </c>
      <c r="BL135" s="165"/>
      <c r="BM135" s="25">
        <f t="shared" si="83"/>
        <v>2051</v>
      </c>
      <c r="BN135" s="25">
        <v>1993</v>
      </c>
      <c r="BO135" s="25">
        <v>2101</v>
      </c>
      <c r="BP135" s="25">
        <v>2106</v>
      </c>
      <c r="BQ135" s="25">
        <v>2129</v>
      </c>
      <c r="BR135" s="25">
        <v>2563</v>
      </c>
      <c r="BS135" s="25">
        <v>2916</v>
      </c>
      <c r="BT135" s="25">
        <v>2751</v>
      </c>
      <c r="BU135" s="25">
        <v>2581</v>
      </c>
      <c r="BV135" s="25">
        <v>2523</v>
      </c>
      <c r="BW135" s="25">
        <v>2612</v>
      </c>
      <c r="BX135" s="25">
        <v>2751</v>
      </c>
      <c r="BY135" s="25">
        <v>2453</v>
      </c>
      <c r="BZ135" s="25">
        <v>2401</v>
      </c>
      <c r="CA135" s="25">
        <v>2429</v>
      </c>
      <c r="CB135" s="25">
        <v>2073</v>
      </c>
      <c r="CC135" s="25">
        <v>1127</v>
      </c>
      <c r="CD135" s="25">
        <v>1029</v>
      </c>
      <c r="CE135" s="25">
        <v>1121</v>
      </c>
      <c r="CF135" s="25">
        <v>2746</v>
      </c>
      <c r="CG135" s="25">
        <v>2576</v>
      </c>
      <c r="CH135" s="25">
        <v>2176</v>
      </c>
      <c r="CI135" s="25">
        <v>1049</v>
      </c>
      <c r="CJ135" s="25">
        <v>2622</v>
      </c>
      <c r="CK135" s="25">
        <v>2814</v>
      </c>
      <c r="CL135" s="25">
        <v>2415</v>
      </c>
      <c r="CM135" s="25">
        <v>0</v>
      </c>
      <c r="CN135" s="25">
        <v>0</v>
      </c>
      <c r="CO135" s="25">
        <v>0</v>
      </c>
      <c r="CP135" s="25">
        <v>0</v>
      </c>
      <c r="CQ135" s="25">
        <v>0</v>
      </c>
      <c r="CR135" s="25">
        <v>0</v>
      </c>
      <c r="CS135" s="25">
        <v>0</v>
      </c>
      <c r="CT135" s="25">
        <v>0</v>
      </c>
      <c r="CU135" s="25">
        <v>0</v>
      </c>
      <c r="CV135" s="25">
        <v>0</v>
      </c>
      <c r="CW135" s="25">
        <v>0</v>
      </c>
      <c r="CX135" s="25">
        <v>0</v>
      </c>
      <c r="CY135" s="25">
        <v>0</v>
      </c>
    </row>
    <row r="136" spans="1:103" s="20" customFormat="1" x14ac:dyDescent="0.25">
      <c r="A136" s="21" t="s">
        <v>117</v>
      </c>
      <c r="B136" s="162" t="s">
        <v>118</v>
      </c>
      <c r="C136" s="25">
        <v>0</v>
      </c>
      <c r="D136" s="25">
        <v>0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649</v>
      </c>
      <c r="M136" s="25">
        <v>835</v>
      </c>
      <c r="N136" s="25">
        <v>1228</v>
      </c>
      <c r="O136" s="162" t="s">
        <v>118</v>
      </c>
      <c r="P136" s="25">
        <v>1428</v>
      </c>
      <c r="Q136" s="25">
        <v>1336</v>
      </c>
      <c r="R136" s="25">
        <v>1063</v>
      </c>
      <c r="S136" s="25">
        <v>1004</v>
      </c>
      <c r="T136" s="25">
        <v>1378</v>
      </c>
      <c r="U136" s="25">
        <v>1628</v>
      </c>
      <c r="V136" s="25">
        <v>1424</v>
      </c>
      <c r="W136" s="25">
        <v>1474</v>
      </c>
      <c r="X136" s="25">
        <v>1585</v>
      </c>
      <c r="Y136" s="25">
        <v>1679</v>
      </c>
      <c r="Z136" s="25">
        <v>2074</v>
      </c>
      <c r="AA136" s="25">
        <v>2791</v>
      </c>
      <c r="AB136" s="162"/>
      <c r="AC136" s="25">
        <v>2946</v>
      </c>
      <c r="AD136" s="25">
        <v>2127</v>
      </c>
      <c r="AE136" s="25">
        <v>2449</v>
      </c>
      <c r="AF136" s="25">
        <v>2368</v>
      </c>
      <c r="AG136" s="25">
        <v>2863</v>
      </c>
      <c r="AH136" s="25">
        <v>3156</v>
      </c>
      <c r="AI136" s="25">
        <v>992</v>
      </c>
      <c r="AJ136" s="25"/>
      <c r="AK136" s="25">
        <v>1797</v>
      </c>
      <c r="AL136" s="25"/>
      <c r="AM136" s="25">
        <v>2789</v>
      </c>
      <c r="AN136" s="25">
        <v>3094</v>
      </c>
      <c r="AO136" s="25">
        <v>3070</v>
      </c>
      <c r="AP136" s="25">
        <v>3175</v>
      </c>
      <c r="AQ136" s="25">
        <v>3524</v>
      </c>
      <c r="AR136" s="25">
        <v>3746</v>
      </c>
      <c r="AS136" s="163" t="s">
        <v>118</v>
      </c>
      <c r="AT136" s="25">
        <v>3826</v>
      </c>
      <c r="AU136" s="25">
        <v>3920</v>
      </c>
      <c r="AV136" s="25">
        <v>4441</v>
      </c>
      <c r="AW136" s="25">
        <v>3758</v>
      </c>
      <c r="AX136" s="25">
        <v>3257</v>
      </c>
      <c r="AY136" s="25">
        <v>2959</v>
      </c>
      <c r="AZ136" s="25">
        <v>2744</v>
      </c>
      <c r="BA136" s="25">
        <v>2009</v>
      </c>
      <c r="BB136" s="25">
        <f t="shared" si="81"/>
        <v>632</v>
      </c>
      <c r="BC136" s="25">
        <v>2641</v>
      </c>
      <c r="BD136" s="25">
        <v>2881</v>
      </c>
      <c r="BE136" s="25"/>
      <c r="BF136" s="25">
        <v>1459</v>
      </c>
      <c r="BG136" s="25">
        <v>2960</v>
      </c>
      <c r="BH136" s="164" t="s">
        <v>117</v>
      </c>
      <c r="BI136" s="165"/>
      <c r="BJ136" s="165"/>
      <c r="BK136" s="25">
        <f t="shared" si="82"/>
        <v>1501</v>
      </c>
      <c r="BL136" s="165"/>
      <c r="BM136" s="25">
        <f t="shared" si="83"/>
        <v>2960</v>
      </c>
      <c r="BN136" s="25">
        <v>2384</v>
      </c>
      <c r="BO136" s="25">
        <v>2591</v>
      </c>
      <c r="BP136" s="25">
        <v>3162</v>
      </c>
      <c r="BQ136" s="25">
        <v>3208</v>
      </c>
      <c r="BR136" s="25">
        <v>3401</v>
      </c>
      <c r="BS136" s="25">
        <v>3503</v>
      </c>
      <c r="BT136" s="25">
        <v>2813</v>
      </c>
      <c r="BU136" s="25">
        <v>2297</v>
      </c>
      <c r="BV136" s="25">
        <v>2212</v>
      </c>
      <c r="BW136" s="25">
        <v>2389</v>
      </c>
      <c r="BX136" s="25">
        <v>2778</v>
      </c>
      <c r="BY136" s="25">
        <v>2537</v>
      </c>
      <c r="BZ136" s="25">
        <v>2702</v>
      </c>
      <c r="CA136" s="25">
        <v>2618</v>
      </c>
      <c r="CB136" s="25">
        <v>2927</v>
      </c>
      <c r="CC136" s="25">
        <v>2737</v>
      </c>
      <c r="CD136" s="25">
        <v>3065</v>
      </c>
      <c r="CE136" s="25">
        <v>2711</v>
      </c>
      <c r="CF136" s="25">
        <v>2918</v>
      </c>
      <c r="CG136" s="25">
        <v>2868</v>
      </c>
      <c r="CH136" s="25">
        <v>2622</v>
      </c>
      <c r="CI136" s="25">
        <v>2771</v>
      </c>
      <c r="CJ136" s="25">
        <v>2924</v>
      </c>
      <c r="CK136" s="25">
        <v>2913</v>
      </c>
      <c r="CL136" s="25">
        <v>2239</v>
      </c>
      <c r="CM136" s="25">
        <v>0</v>
      </c>
      <c r="CN136" s="25">
        <v>0</v>
      </c>
      <c r="CO136" s="25">
        <v>0</v>
      </c>
      <c r="CP136" s="25">
        <v>0</v>
      </c>
      <c r="CQ136" s="25">
        <v>0</v>
      </c>
      <c r="CR136" s="25">
        <v>0</v>
      </c>
      <c r="CS136" s="25">
        <v>0</v>
      </c>
      <c r="CT136" s="25">
        <v>0</v>
      </c>
      <c r="CU136" s="25">
        <v>0</v>
      </c>
      <c r="CV136" s="25">
        <v>0</v>
      </c>
      <c r="CW136" s="25">
        <v>0</v>
      </c>
      <c r="CX136" s="25">
        <v>0</v>
      </c>
      <c r="CY136" s="25">
        <v>0</v>
      </c>
    </row>
    <row r="137" spans="1:103" s="20" customFormat="1" x14ac:dyDescent="0.25">
      <c r="A137" s="21" t="s">
        <v>119</v>
      </c>
      <c r="B137" s="162" t="s">
        <v>120</v>
      </c>
      <c r="C137" s="25">
        <v>0</v>
      </c>
      <c r="D137" s="25">
        <v>0</v>
      </c>
      <c r="E137" s="25">
        <v>0</v>
      </c>
      <c r="F137" s="25">
        <v>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46</v>
      </c>
      <c r="M137" s="25">
        <v>19</v>
      </c>
      <c r="N137" s="25">
        <v>126</v>
      </c>
      <c r="O137" s="162" t="s">
        <v>120</v>
      </c>
      <c r="P137" s="25">
        <v>29</v>
      </c>
      <c r="Q137" s="25">
        <v>15</v>
      </c>
      <c r="R137" s="25">
        <v>151</v>
      </c>
      <c r="S137" s="25">
        <v>68</v>
      </c>
      <c r="T137" s="25">
        <v>51</v>
      </c>
      <c r="U137" s="25">
        <v>12</v>
      </c>
      <c r="V137" s="25">
        <v>87</v>
      </c>
      <c r="W137" s="25">
        <v>40</v>
      </c>
      <c r="X137" s="25">
        <v>39</v>
      </c>
      <c r="Y137" s="25">
        <v>10</v>
      </c>
      <c r="Z137" s="25">
        <v>6</v>
      </c>
      <c r="AA137" s="25">
        <v>6</v>
      </c>
      <c r="AB137" s="162"/>
      <c r="AC137" s="25">
        <v>25</v>
      </c>
      <c r="AD137" s="25">
        <v>47</v>
      </c>
      <c r="AE137" s="25">
        <v>3</v>
      </c>
      <c r="AF137" s="25">
        <v>8</v>
      </c>
      <c r="AG137" s="25">
        <v>4</v>
      </c>
      <c r="AH137" s="25">
        <v>22</v>
      </c>
      <c r="AI137" s="25">
        <v>39</v>
      </c>
      <c r="AJ137" s="25"/>
      <c r="AK137" s="25">
        <v>96</v>
      </c>
      <c r="AL137" s="25"/>
      <c r="AM137" s="25">
        <v>135</v>
      </c>
      <c r="AN137" s="25">
        <v>45</v>
      </c>
      <c r="AO137" s="25">
        <v>29</v>
      </c>
      <c r="AP137" s="25">
        <v>19</v>
      </c>
      <c r="AQ137" s="25">
        <v>33</v>
      </c>
      <c r="AR137" s="25">
        <v>35</v>
      </c>
      <c r="AS137" s="163" t="s">
        <v>120</v>
      </c>
      <c r="AT137" s="25">
        <v>38</v>
      </c>
      <c r="AU137" s="25">
        <v>6</v>
      </c>
      <c r="AV137" s="25">
        <v>9</v>
      </c>
      <c r="AW137" s="25">
        <v>12</v>
      </c>
      <c r="AX137" s="25">
        <v>11</v>
      </c>
      <c r="AY137" s="25">
        <v>110</v>
      </c>
      <c r="AZ137" s="25">
        <v>33</v>
      </c>
      <c r="BA137" s="25">
        <v>9</v>
      </c>
      <c r="BB137" s="25">
        <f t="shared" si="81"/>
        <v>15</v>
      </c>
      <c r="BC137" s="25">
        <v>24</v>
      </c>
      <c r="BD137" s="25">
        <v>57</v>
      </c>
      <c r="BE137" s="25"/>
      <c r="BF137" s="25">
        <v>16</v>
      </c>
      <c r="BG137" s="25">
        <v>32</v>
      </c>
      <c r="BH137" s="164" t="s">
        <v>119</v>
      </c>
      <c r="BI137" s="165"/>
      <c r="BJ137" s="165"/>
      <c r="BK137" s="25">
        <f t="shared" si="82"/>
        <v>16</v>
      </c>
      <c r="BL137" s="165"/>
      <c r="BM137" s="25">
        <f t="shared" si="83"/>
        <v>32</v>
      </c>
      <c r="BN137" s="25">
        <v>17</v>
      </c>
      <c r="BO137" s="25">
        <v>59</v>
      </c>
      <c r="BP137" s="25">
        <v>95</v>
      </c>
      <c r="BQ137" s="25">
        <v>137</v>
      </c>
      <c r="BR137" s="25">
        <v>136</v>
      </c>
      <c r="BS137" s="25">
        <v>61</v>
      </c>
      <c r="BT137" s="25">
        <v>84</v>
      </c>
      <c r="BU137" s="25">
        <v>61</v>
      </c>
      <c r="BV137" s="25">
        <v>34</v>
      </c>
      <c r="BW137" s="25">
        <v>26</v>
      </c>
      <c r="BX137" s="25">
        <v>69</v>
      </c>
      <c r="BY137" s="25">
        <v>124</v>
      </c>
      <c r="BZ137" s="25">
        <v>170</v>
      </c>
      <c r="CA137" s="25">
        <v>109</v>
      </c>
      <c r="CB137" s="25">
        <v>77</v>
      </c>
      <c r="CC137" s="25">
        <v>61</v>
      </c>
      <c r="CD137" s="25">
        <v>81</v>
      </c>
      <c r="CE137" s="25">
        <v>65</v>
      </c>
      <c r="CF137" s="25">
        <v>86</v>
      </c>
      <c r="CG137" s="25">
        <v>106</v>
      </c>
      <c r="CH137" s="25">
        <v>102</v>
      </c>
      <c r="CI137" s="25">
        <v>151</v>
      </c>
      <c r="CJ137" s="25">
        <v>99</v>
      </c>
      <c r="CK137" s="25">
        <v>79</v>
      </c>
      <c r="CL137" s="25">
        <v>84</v>
      </c>
      <c r="CM137" s="25">
        <v>0</v>
      </c>
      <c r="CN137" s="25">
        <v>0</v>
      </c>
      <c r="CO137" s="25">
        <v>0</v>
      </c>
      <c r="CP137" s="25">
        <v>0</v>
      </c>
      <c r="CQ137" s="25">
        <v>0</v>
      </c>
      <c r="CR137" s="25">
        <v>0</v>
      </c>
      <c r="CS137" s="25">
        <v>0</v>
      </c>
      <c r="CT137" s="25">
        <v>0</v>
      </c>
      <c r="CU137" s="25">
        <v>0</v>
      </c>
      <c r="CV137" s="25">
        <v>0</v>
      </c>
      <c r="CW137" s="25">
        <v>0</v>
      </c>
      <c r="CX137" s="25">
        <v>0</v>
      </c>
      <c r="CY137" s="25">
        <v>0</v>
      </c>
    </row>
    <row r="138" spans="1:103" s="20" customFormat="1" x14ac:dyDescent="0.25">
      <c r="A138" s="21" t="s">
        <v>121</v>
      </c>
      <c r="B138" s="166" t="s">
        <v>122</v>
      </c>
      <c r="C138" s="25">
        <v>0</v>
      </c>
      <c r="D138" s="25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106</v>
      </c>
      <c r="M138" s="25">
        <v>114</v>
      </c>
      <c r="N138" s="25">
        <v>141</v>
      </c>
      <c r="O138" s="166" t="s">
        <v>122</v>
      </c>
      <c r="P138" s="25">
        <v>107</v>
      </c>
      <c r="Q138" s="25">
        <v>90</v>
      </c>
      <c r="R138" s="25">
        <v>152</v>
      </c>
      <c r="S138" s="25">
        <v>185</v>
      </c>
      <c r="T138" s="25">
        <v>146</v>
      </c>
      <c r="U138" s="25">
        <v>176</v>
      </c>
      <c r="V138" s="25">
        <v>557</v>
      </c>
      <c r="W138" s="25">
        <v>172</v>
      </c>
      <c r="X138" s="25">
        <v>150</v>
      </c>
      <c r="Y138" s="25">
        <v>410</v>
      </c>
      <c r="Z138" s="25">
        <v>121</v>
      </c>
      <c r="AA138" s="25">
        <v>186</v>
      </c>
      <c r="AB138" s="162"/>
      <c r="AC138" s="25">
        <v>100</v>
      </c>
      <c r="AD138" s="25">
        <v>93</v>
      </c>
      <c r="AE138" s="25">
        <v>90</v>
      </c>
      <c r="AF138" s="25">
        <v>132</v>
      </c>
      <c r="AG138" s="25">
        <v>8</v>
      </c>
      <c r="AH138" s="25">
        <v>20</v>
      </c>
      <c r="AI138" s="25">
        <v>0</v>
      </c>
      <c r="AJ138" s="25"/>
      <c r="AK138" s="25">
        <v>12</v>
      </c>
      <c r="AL138" s="25"/>
      <c r="AM138" s="25">
        <v>12</v>
      </c>
      <c r="AN138" s="25">
        <v>138</v>
      </c>
      <c r="AO138" s="25">
        <v>157</v>
      </c>
      <c r="AP138" s="25">
        <v>157</v>
      </c>
      <c r="AQ138" s="25">
        <v>121</v>
      </c>
      <c r="AR138" s="25">
        <v>249</v>
      </c>
      <c r="AS138" s="167" t="s">
        <v>122</v>
      </c>
      <c r="AT138" s="25">
        <v>199</v>
      </c>
      <c r="AU138" s="25">
        <v>178</v>
      </c>
      <c r="AV138" s="25">
        <v>178</v>
      </c>
      <c r="AW138" s="25">
        <v>173</v>
      </c>
      <c r="AX138" s="25">
        <v>188</v>
      </c>
      <c r="AY138" s="25">
        <v>264</v>
      </c>
      <c r="AZ138" s="25">
        <v>233</v>
      </c>
      <c r="BA138" s="25">
        <v>168</v>
      </c>
      <c r="BB138" s="25">
        <f t="shared" si="81"/>
        <v>80</v>
      </c>
      <c r="BC138" s="25">
        <v>248</v>
      </c>
      <c r="BD138" s="25">
        <v>239</v>
      </c>
      <c r="BE138" s="25"/>
      <c r="BF138" s="25">
        <v>136</v>
      </c>
      <c r="BG138" s="25">
        <v>262</v>
      </c>
      <c r="BH138" s="164" t="s">
        <v>121</v>
      </c>
      <c r="BI138" s="165"/>
      <c r="BJ138" s="165"/>
      <c r="BK138" s="25">
        <f t="shared" si="82"/>
        <v>126</v>
      </c>
      <c r="BL138" s="165"/>
      <c r="BM138" s="25">
        <f t="shared" si="83"/>
        <v>262</v>
      </c>
      <c r="BN138" s="25">
        <v>383</v>
      </c>
      <c r="BO138" s="25">
        <v>165</v>
      </c>
      <c r="BP138" s="25">
        <v>123</v>
      </c>
      <c r="BQ138" s="25">
        <v>157</v>
      </c>
      <c r="BR138" s="25">
        <v>236</v>
      </c>
      <c r="BS138" s="25">
        <v>252</v>
      </c>
      <c r="BT138" s="25">
        <v>273</v>
      </c>
      <c r="BU138" s="25">
        <v>266</v>
      </c>
      <c r="BV138" s="25">
        <v>286</v>
      </c>
      <c r="BW138" s="25">
        <v>224</v>
      </c>
      <c r="BX138" s="25">
        <v>305</v>
      </c>
      <c r="BY138" s="25">
        <v>337</v>
      </c>
      <c r="BZ138" s="25">
        <v>361</v>
      </c>
      <c r="CA138" s="25">
        <v>350</v>
      </c>
      <c r="CB138" s="25">
        <v>230</v>
      </c>
      <c r="CC138" s="25">
        <v>196</v>
      </c>
      <c r="CD138" s="25">
        <v>300</v>
      </c>
      <c r="CE138" s="25">
        <v>397</v>
      </c>
      <c r="CF138" s="25">
        <v>449</v>
      </c>
      <c r="CG138" s="25">
        <v>377</v>
      </c>
      <c r="CH138" s="25">
        <v>459</v>
      </c>
      <c r="CI138" s="25">
        <v>252</v>
      </c>
      <c r="CJ138" s="25">
        <v>409</v>
      </c>
      <c r="CK138" s="25">
        <v>366</v>
      </c>
      <c r="CL138" s="25">
        <v>346</v>
      </c>
      <c r="CM138" s="25">
        <v>0</v>
      </c>
      <c r="CN138" s="25">
        <v>0</v>
      </c>
      <c r="CO138" s="25">
        <v>0</v>
      </c>
      <c r="CP138" s="25">
        <v>0</v>
      </c>
      <c r="CQ138" s="25">
        <v>0</v>
      </c>
      <c r="CR138" s="25">
        <v>0</v>
      </c>
      <c r="CS138" s="25">
        <v>0</v>
      </c>
      <c r="CT138" s="25">
        <v>0</v>
      </c>
      <c r="CU138" s="25">
        <v>0</v>
      </c>
      <c r="CV138" s="25">
        <v>0</v>
      </c>
      <c r="CW138" s="25">
        <v>0</v>
      </c>
      <c r="CX138" s="25">
        <v>0</v>
      </c>
      <c r="CY138" s="25">
        <v>0</v>
      </c>
    </row>
    <row r="139" spans="1:103" s="130" customFormat="1" x14ac:dyDescent="0.25">
      <c r="A139" s="156" t="s">
        <v>33</v>
      </c>
      <c r="B139" s="168"/>
      <c r="C139" s="169">
        <v>0</v>
      </c>
      <c r="D139" s="169">
        <v>0</v>
      </c>
      <c r="E139" s="169">
        <v>0</v>
      </c>
      <c r="F139" s="169">
        <v>0</v>
      </c>
      <c r="G139" s="169">
        <v>0</v>
      </c>
      <c r="H139" s="169">
        <v>0</v>
      </c>
      <c r="I139" s="169">
        <v>0</v>
      </c>
      <c r="J139" s="169">
        <v>0</v>
      </c>
      <c r="K139" s="169">
        <v>0</v>
      </c>
      <c r="L139" s="169">
        <v>2881</v>
      </c>
      <c r="M139" s="169">
        <v>3078</v>
      </c>
      <c r="N139" s="169">
        <v>3489</v>
      </c>
      <c r="O139" s="168"/>
      <c r="P139" s="169">
        <v>3726</v>
      </c>
      <c r="Q139" s="169">
        <v>3100</v>
      </c>
      <c r="R139" s="169">
        <v>2673</v>
      </c>
      <c r="S139" s="169">
        <v>2574</v>
      </c>
      <c r="T139" s="169">
        <v>3103</v>
      </c>
      <c r="U139" s="169">
        <v>3387</v>
      </c>
      <c r="V139" s="169">
        <v>3419</v>
      </c>
      <c r="W139" s="169">
        <v>3595</v>
      </c>
      <c r="X139" s="169">
        <v>3819</v>
      </c>
      <c r="Y139" s="169">
        <v>3934</v>
      </c>
      <c r="Z139" s="169">
        <v>4135</v>
      </c>
      <c r="AA139" s="169">
        <v>5374</v>
      </c>
      <c r="AB139" s="168"/>
      <c r="AC139" s="169">
        <v>5642</v>
      </c>
      <c r="AD139" s="169">
        <v>4319</v>
      </c>
      <c r="AE139" s="169">
        <v>5376</v>
      </c>
      <c r="AF139" s="169">
        <v>5404</v>
      </c>
      <c r="AG139" s="169">
        <v>5202</v>
      </c>
      <c r="AH139" s="169">
        <v>5275</v>
      </c>
      <c r="AI139" s="169">
        <v>1605</v>
      </c>
      <c r="AJ139" s="169">
        <v>0</v>
      </c>
      <c r="AK139" s="169">
        <v>2880</v>
      </c>
      <c r="AL139" s="169"/>
      <c r="AM139" s="169">
        <v>4485</v>
      </c>
      <c r="AN139" s="169">
        <v>5021</v>
      </c>
      <c r="AO139" s="169">
        <v>5191</v>
      </c>
      <c r="AP139" s="169">
        <v>5519</v>
      </c>
      <c r="AQ139" s="169">
        <v>5758</v>
      </c>
      <c r="AR139" s="169">
        <v>6182</v>
      </c>
      <c r="AS139" s="170"/>
      <c r="AT139" s="61">
        <f t="shared" ref="AT139:BD139" si="84">SUM(AT133:AT138)</f>
        <v>6399</v>
      </c>
      <c r="AU139" s="61">
        <f t="shared" si="84"/>
        <v>6719</v>
      </c>
      <c r="AV139" s="61">
        <f t="shared" si="84"/>
        <v>7854</v>
      </c>
      <c r="AW139" s="61">
        <f t="shared" si="84"/>
        <v>7477</v>
      </c>
      <c r="AX139" s="61">
        <f t="shared" si="84"/>
        <v>6427</v>
      </c>
      <c r="AY139" s="61">
        <f t="shared" si="84"/>
        <v>5340</v>
      </c>
      <c r="AZ139" s="61">
        <f t="shared" si="84"/>
        <v>5358</v>
      </c>
      <c r="BA139" s="61">
        <f t="shared" si="84"/>
        <v>3981</v>
      </c>
      <c r="BB139" s="61">
        <f t="shared" si="84"/>
        <v>1277</v>
      </c>
      <c r="BC139" s="61">
        <f t="shared" si="84"/>
        <v>5258</v>
      </c>
      <c r="BD139" s="61">
        <f t="shared" si="84"/>
        <v>5605</v>
      </c>
      <c r="BE139" s="61"/>
      <c r="BF139" s="61">
        <f>SUM(BF133:BF138)</f>
        <v>2819</v>
      </c>
      <c r="BG139" s="61">
        <f>SUM(BG133:BG138)</f>
        <v>6088</v>
      </c>
      <c r="BH139" s="89" t="s">
        <v>33</v>
      </c>
      <c r="BI139" s="91"/>
      <c r="BJ139" s="91"/>
      <c r="BK139" s="63">
        <f>SUM(BK133:BK138)</f>
        <v>3269</v>
      </c>
      <c r="BL139" s="91"/>
      <c r="BM139" s="63">
        <f t="shared" ref="BM139:CY139" si="85">SUM(BM133:BM138)</f>
        <v>6088</v>
      </c>
      <c r="BN139" s="63">
        <f t="shared" si="85"/>
        <v>5722</v>
      </c>
      <c r="BO139" s="63">
        <f t="shared" si="85"/>
        <v>5830</v>
      </c>
      <c r="BP139" s="63">
        <f t="shared" si="85"/>
        <v>6326</v>
      </c>
      <c r="BQ139" s="63">
        <f t="shared" si="85"/>
        <v>6305</v>
      </c>
      <c r="BR139" s="63">
        <f t="shared" si="85"/>
        <v>7287</v>
      </c>
      <c r="BS139" s="63">
        <f t="shared" si="85"/>
        <v>8052</v>
      </c>
      <c r="BT139" s="63">
        <f t="shared" si="85"/>
        <v>7177</v>
      </c>
      <c r="BU139" s="63">
        <f t="shared" si="85"/>
        <v>6227</v>
      </c>
      <c r="BV139" s="63">
        <f t="shared" si="85"/>
        <v>6142</v>
      </c>
      <c r="BW139" s="63">
        <f t="shared" si="85"/>
        <v>6198</v>
      </c>
      <c r="BX139" s="63">
        <f t="shared" si="85"/>
        <v>6999</v>
      </c>
      <c r="BY139" s="63">
        <f t="shared" si="85"/>
        <v>6344</v>
      </c>
      <c r="BZ139" s="63">
        <f t="shared" si="85"/>
        <v>6566</v>
      </c>
      <c r="CA139" s="63">
        <f t="shared" si="85"/>
        <v>6647</v>
      </c>
      <c r="CB139" s="63">
        <f t="shared" si="85"/>
        <v>6458</v>
      </c>
      <c r="CC139" s="63">
        <f t="shared" si="85"/>
        <v>6349</v>
      </c>
      <c r="CD139" s="63">
        <f t="shared" si="85"/>
        <v>6812</v>
      </c>
      <c r="CE139" s="63">
        <f t="shared" si="85"/>
        <v>6911</v>
      </c>
      <c r="CF139" s="63">
        <f t="shared" si="85"/>
        <v>7550</v>
      </c>
      <c r="CG139" s="63">
        <f t="shared" si="85"/>
        <v>6943</v>
      </c>
      <c r="CH139" s="63">
        <f t="shared" si="85"/>
        <v>6446</v>
      </c>
      <c r="CI139" s="63">
        <f t="shared" si="85"/>
        <v>6551</v>
      </c>
      <c r="CJ139" s="63">
        <f t="shared" si="85"/>
        <v>7237</v>
      </c>
      <c r="CK139" s="63">
        <f t="shared" si="85"/>
        <v>7293</v>
      </c>
      <c r="CL139" s="63">
        <f t="shared" si="85"/>
        <v>6373</v>
      </c>
      <c r="CM139" s="63">
        <f t="shared" si="85"/>
        <v>0</v>
      </c>
      <c r="CN139" s="63">
        <f t="shared" si="85"/>
        <v>0</v>
      </c>
      <c r="CO139" s="63">
        <f t="shared" si="85"/>
        <v>0</v>
      </c>
      <c r="CP139" s="63">
        <f t="shared" si="85"/>
        <v>0</v>
      </c>
      <c r="CQ139" s="63">
        <f t="shared" si="85"/>
        <v>0</v>
      </c>
      <c r="CR139" s="63">
        <f t="shared" si="85"/>
        <v>0</v>
      </c>
      <c r="CS139" s="63">
        <f t="shared" si="85"/>
        <v>0</v>
      </c>
      <c r="CT139" s="63">
        <f t="shared" si="85"/>
        <v>0</v>
      </c>
      <c r="CU139" s="63">
        <f t="shared" si="85"/>
        <v>0</v>
      </c>
      <c r="CV139" s="63">
        <f t="shared" si="85"/>
        <v>0</v>
      </c>
      <c r="CW139" s="63">
        <f t="shared" si="85"/>
        <v>0</v>
      </c>
      <c r="CX139" s="63">
        <f t="shared" si="85"/>
        <v>0</v>
      </c>
      <c r="CY139" s="63">
        <f t="shared" si="85"/>
        <v>0</v>
      </c>
    </row>
    <row r="140" spans="1:103" x14ac:dyDescent="0.25">
      <c r="A140" s="52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101"/>
      <c r="AK140" s="53"/>
      <c r="AL140" s="101"/>
      <c r="AM140" s="53"/>
      <c r="AN140" s="53"/>
      <c r="AO140" s="53"/>
      <c r="AP140" s="53"/>
      <c r="AQ140" s="53"/>
      <c r="AR140" s="53"/>
      <c r="AS140" s="101"/>
      <c r="AT140" s="53"/>
      <c r="AU140" s="53"/>
      <c r="AV140" s="53"/>
      <c r="AW140" s="53"/>
      <c r="AX140" s="53"/>
      <c r="AY140" s="53"/>
      <c r="AZ140" s="53"/>
      <c r="BA140" s="101"/>
      <c r="BB140" s="101"/>
      <c r="BC140" s="53"/>
      <c r="BD140" s="53"/>
      <c r="BE140" s="53"/>
      <c r="BF140" s="53"/>
      <c r="BG140" s="53"/>
      <c r="BH140" s="52"/>
      <c r="BI140" s="53"/>
      <c r="BJ140" s="53"/>
      <c r="BK140" s="53"/>
      <c r="BL140" s="53"/>
      <c r="BM140" s="53"/>
      <c r="BN140" s="53"/>
      <c r="BO140" s="53"/>
      <c r="BP140" s="53"/>
      <c r="BQ140" s="53"/>
      <c r="BR140" s="53"/>
      <c r="BS140" s="53"/>
      <c r="BT140" s="53"/>
      <c r="BU140" s="53"/>
      <c r="BV140" s="53"/>
      <c r="BW140" s="53"/>
      <c r="BX140" s="53"/>
      <c r="BY140" s="53"/>
      <c r="BZ140" s="53"/>
      <c r="CA140" s="53"/>
      <c r="CB140" s="53"/>
      <c r="CC140" s="53"/>
      <c r="CD140" s="53"/>
      <c r="CE140" s="53"/>
      <c r="CF140" s="53"/>
      <c r="CG140" s="53"/>
      <c r="CH140" s="53"/>
      <c r="CI140" s="53"/>
      <c r="CJ140" s="53"/>
      <c r="CK140" s="53"/>
      <c r="CL140" s="53"/>
      <c r="CM140" s="53"/>
      <c r="CN140" s="53"/>
      <c r="CO140" s="53"/>
      <c r="CP140" s="53"/>
      <c r="CQ140" s="53"/>
      <c r="CR140" s="53"/>
      <c r="CS140" s="53"/>
      <c r="CT140" s="53"/>
      <c r="CU140" s="53"/>
      <c r="CV140" s="53"/>
      <c r="CW140" s="53"/>
      <c r="CX140" s="53"/>
      <c r="CY140" s="53"/>
    </row>
    <row r="141" spans="1:103" s="51" customFormat="1" x14ac:dyDescent="0.25">
      <c r="A141" s="148" t="s">
        <v>123</v>
      </c>
      <c r="B141" s="149"/>
      <c r="C141" s="150">
        <v>43831</v>
      </c>
      <c r="D141" s="150">
        <v>43862</v>
      </c>
      <c r="E141" s="150">
        <v>43891</v>
      </c>
      <c r="F141" s="150">
        <v>43922</v>
      </c>
      <c r="G141" s="150">
        <v>43952</v>
      </c>
      <c r="H141" s="150">
        <v>43983</v>
      </c>
      <c r="I141" s="150">
        <v>44013</v>
      </c>
      <c r="J141" s="150">
        <v>44044</v>
      </c>
      <c r="K141" s="150">
        <v>44075</v>
      </c>
      <c r="L141" s="150">
        <v>44105</v>
      </c>
      <c r="M141" s="150">
        <v>44136</v>
      </c>
      <c r="N141" s="150">
        <v>44166</v>
      </c>
      <c r="O141" s="149"/>
      <c r="P141" s="150">
        <v>44197</v>
      </c>
      <c r="Q141" s="150">
        <v>44228</v>
      </c>
      <c r="R141" s="150">
        <v>44256</v>
      </c>
      <c r="S141" s="150">
        <v>44287</v>
      </c>
      <c r="T141" s="150">
        <v>44317</v>
      </c>
      <c r="U141" s="150">
        <v>44348</v>
      </c>
      <c r="V141" s="150">
        <v>44378</v>
      </c>
      <c r="W141" s="150">
        <v>44409</v>
      </c>
      <c r="X141" s="150">
        <v>44440</v>
      </c>
      <c r="Y141" s="150">
        <v>44470</v>
      </c>
      <c r="Z141" s="150">
        <v>44501</v>
      </c>
      <c r="AA141" s="150">
        <v>44531</v>
      </c>
      <c r="AB141" s="149"/>
      <c r="AC141" s="150">
        <v>44562</v>
      </c>
      <c r="AD141" s="150">
        <v>44593</v>
      </c>
      <c r="AE141" s="150">
        <v>44621</v>
      </c>
      <c r="AF141" s="150">
        <v>44652</v>
      </c>
      <c r="AG141" s="150">
        <v>44682</v>
      </c>
      <c r="AH141" s="150">
        <v>44713</v>
      </c>
      <c r="AI141" s="150" t="s">
        <v>8</v>
      </c>
      <c r="AJ141" s="151" t="s">
        <v>124</v>
      </c>
      <c r="AK141" s="150" t="s">
        <v>10</v>
      </c>
      <c r="AL141" s="151" t="s">
        <v>124</v>
      </c>
      <c r="AM141" s="150">
        <v>44743</v>
      </c>
      <c r="AN141" s="150">
        <v>44774</v>
      </c>
      <c r="AO141" s="150">
        <v>44805</v>
      </c>
      <c r="AP141" s="150">
        <v>44835</v>
      </c>
      <c r="AQ141" s="150">
        <v>44866</v>
      </c>
      <c r="AR141" s="150">
        <v>44896</v>
      </c>
      <c r="AS141" s="152"/>
      <c r="AT141" s="33" t="e">
        <f t="shared" ref="AT141:BD141" ca="1" si="86">AT$5</f>
        <v>#NAME?</v>
      </c>
      <c r="AU141" s="33" t="e">
        <f t="shared" ca="1" si="86"/>
        <v>#NAME?</v>
      </c>
      <c r="AV141" s="33" t="e">
        <f t="shared" ca="1" si="86"/>
        <v>#NAME?</v>
      </c>
      <c r="AW141" s="33" t="e">
        <f t="shared" ca="1" si="86"/>
        <v>#NAME?</v>
      </c>
      <c r="AX141" s="33" t="e">
        <f t="shared" ca="1" si="86"/>
        <v>#NAME?</v>
      </c>
      <c r="AY141" s="33" t="e">
        <f t="shared" ca="1" si="86"/>
        <v>#NAME?</v>
      </c>
      <c r="AZ141" s="33" t="e">
        <f t="shared" ca="1" si="86"/>
        <v>#NAME?</v>
      </c>
      <c r="BA141" s="34" t="str">
        <f t="shared" si="86"/>
        <v>1 - 24 de Ago-23</v>
      </c>
      <c r="BB141" s="34" t="str">
        <f t="shared" si="86"/>
        <v>24 - 31 de Ago-23</v>
      </c>
      <c r="BC141" s="33" t="e">
        <f t="shared" ca="1" si="86"/>
        <v>#NAME?</v>
      </c>
      <c r="BD141" s="33" t="e">
        <f t="shared" ca="1" si="86"/>
        <v>#NAME?</v>
      </c>
      <c r="BE141" s="152"/>
      <c r="BF141" s="33" t="str">
        <f>BF$5</f>
        <v>01 - 15-Out-2023</v>
      </c>
      <c r="BG141" s="33" t="e">
        <f ca="1">BG$5</f>
        <v>#NAME?</v>
      </c>
      <c r="BH141" s="64" t="s">
        <v>125</v>
      </c>
      <c r="BI141" s="66"/>
      <c r="BJ141" s="66"/>
      <c r="BK141" s="9" t="str">
        <f>BK$5</f>
        <v>16 - 31-Out-2023</v>
      </c>
      <c r="BL141" s="66"/>
      <c r="BM141" s="9">
        <f t="shared" ref="BM141:CY141" si="87">BM$5</f>
        <v>45200</v>
      </c>
      <c r="BN141" s="37" t="e">
        <f t="shared" ca="1" si="87"/>
        <v>#NAME?</v>
      </c>
      <c r="BO141" s="37" t="e">
        <f t="shared" ca="1" si="87"/>
        <v>#NAME?</v>
      </c>
      <c r="BP141" s="37" t="e">
        <f t="shared" ca="1" si="87"/>
        <v>#NAME?</v>
      </c>
      <c r="BQ141" s="37" t="e">
        <f t="shared" ca="1" si="87"/>
        <v>#NAME?</v>
      </c>
      <c r="BR141" s="37" t="e">
        <f t="shared" ca="1" si="87"/>
        <v>#NAME?</v>
      </c>
      <c r="BS141" s="37" t="e">
        <f t="shared" ca="1" si="87"/>
        <v>#NAME?</v>
      </c>
      <c r="BT141" s="37" t="e">
        <f t="shared" ca="1" si="87"/>
        <v>#NAME?</v>
      </c>
      <c r="BU141" s="37" t="e">
        <f t="shared" ca="1" si="87"/>
        <v>#NAME?</v>
      </c>
      <c r="BV141" s="37" t="e">
        <f t="shared" ca="1" si="87"/>
        <v>#NAME?</v>
      </c>
      <c r="BW141" s="37" t="e">
        <f t="shared" ca="1" si="87"/>
        <v>#NAME?</v>
      </c>
      <c r="BX141" s="37" t="e">
        <f t="shared" ca="1" si="87"/>
        <v>#NAME?</v>
      </c>
      <c r="BY141" s="37" t="e">
        <f t="shared" ca="1" si="87"/>
        <v>#NAME?</v>
      </c>
      <c r="BZ141" s="37" t="e">
        <f t="shared" ca="1" si="87"/>
        <v>#NAME?</v>
      </c>
      <c r="CA141" s="37" t="e">
        <f t="shared" ca="1" si="87"/>
        <v>#NAME?</v>
      </c>
      <c r="CB141" s="37" t="e">
        <f t="shared" ca="1" si="87"/>
        <v>#NAME?</v>
      </c>
      <c r="CC141" s="37" t="e">
        <f t="shared" ca="1" si="87"/>
        <v>#NAME?</v>
      </c>
      <c r="CD141" s="37" t="e">
        <f t="shared" ca="1" si="87"/>
        <v>#NAME?</v>
      </c>
      <c r="CE141" s="37" t="e">
        <f t="shared" ca="1" si="87"/>
        <v>#NAME?</v>
      </c>
      <c r="CF141" s="37" t="e">
        <f t="shared" ca="1" si="87"/>
        <v>#NAME?</v>
      </c>
      <c r="CG141" s="37" t="e">
        <f t="shared" ca="1" si="87"/>
        <v>#NAME?</v>
      </c>
      <c r="CH141" s="37" t="e">
        <f t="shared" ca="1" si="87"/>
        <v>#NAME?</v>
      </c>
      <c r="CI141" s="37" t="e">
        <f t="shared" ca="1" si="87"/>
        <v>#NAME?</v>
      </c>
      <c r="CJ141" s="37" t="e">
        <f t="shared" ca="1" si="87"/>
        <v>#NAME?</v>
      </c>
      <c r="CK141" s="37" t="e">
        <f t="shared" ca="1" si="87"/>
        <v>#NAME?</v>
      </c>
      <c r="CL141" s="37" t="e">
        <f t="shared" ca="1" si="87"/>
        <v>#NAME?</v>
      </c>
      <c r="CM141" s="37" t="e">
        <f t="shared" ca="1" si="87"/>
        <v>#NAME?</v>
      </c>
      <c r="CN141" s="37" t="e">
        <f t="shared" ca="1" si="87"/>
        <v>#NAME?</v>
      </c>
      <c r="CO141" s="37" t="e">
        <f t="shared" ca="1" si="87"/>
        <v>#NAME?</v>
      </c>
      <c r="CP141" s="37" t="e">
        <f t="shared" ca="1" si="87"/>
        <v>#NAME?</v>
      </c>
      <c r="CQ141" s="37" t="e">
        <f t="shared" ca="1" si="87"/>
        <v>#NAME?</v>
      </c>
      <c r="CR141" s="37" t="e">
        <f t="shared" ca="1" si="87"/>
        <v>#NAME?</v>
      </c>
      <c r="CS141" s="37" t="e">
        <f t="shared" ca="1" si="87"/>
        <v>#NAME?</v>
      </c>
      <c r="CT141" s="37" t="e">
        <f t="shared" ca="1" si="87"/>
        <v>#NAME?</v>
      </c>
      <c r="CU141" s="37" t="e">
        <f t="shared" ca="1" si="87"/>
        <v>#NAME?</v>
      </c>
      <c r="CV141" s="37" t="e">
        <f t="shared" ca="1" si="87"/>
        <v>#NAME?</v>
      </c>
      <c r="CW141" s="37" t="e">
        <f t="shared" ca="1" si="87"/>
        <v>#NAME?</v>
      </c>
      <c r="CX141" s="37" t="e">
        <f t="shared" ca="1" si="87"/>
        <v>#NAME?</v>
      </c>
      <c r="CY141" s="37" t="e">
        <f t="shared" ca="1" si="87"/>
        <v>#NAME?</v>
      </c>
    </row>
    <row r="142" spans="1:103" s="20" customFormat="1" x14ac:dyDescent="0.25">
      <c r="A142" s="153" t="s">
        <v>126</v>
      </c>
      <c r="B142" s="154"/>
      <c r="C142" s="155"/>
      <c r="D142" s="154"/>
      <c r="E142" s="154"/>
      <c r="F142" s="154"/>
      <c r="G142" s="154"/>
      <c r="H142" s="154"/>
      <c r="I142" s="154"/>
      <c r="J142" s="154"/>
      <c r="K142" s="154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>
        <v>3419</v>
      </c>
      <c r="AD142" s="154">
        <v>4031</v>
      </c>
      <c r="AE142" s="154">
        <v>5376</v>
      </c>
      <c r="AF142" s="154">
        <v>5380</v>
      </c>
      <c r="AG142" s="154">
        <v>5477</v>
      </c>
      <c r="AH142" s="154">
        <v>5591</v>
      </c>
      <c r="AI142" s="154">
        <v>1736</v>
      </c>
      <c r="AJ142" s="442">
        <v>3500</v>
      </c>
      <c r="AK142" s="154">
        <v>3068</v>
      </c>
      <c r="AL142" s="442">
        <v>3500</v>
      </c>
      <c r="AM142" s="154">
        <v>4804</v>
      </c>
      <c r="AN142" s="154">
        <v>5021</v>
      </c>
      <c r="AO142" s="154">
        <v>5191</v>
      </c>
      <c r="AP142" s="154">
        <v>5519</v>
      </c>
      <c r="AQ142" s="154">
        <v>5758</v>
      </c>
      <c r="AR142" s="154">
        <v>6182</v>
      </c>
      <c r="AS142" s="171"/>
      <c r="AT142" s="132">
        <v>6399</v>
      </c>
      <c r="AU142" s="132">
        <v>6719</v>
      </c>
      <c r="AV142" s="132">
        <v>7854</v>
      </c>
      <c r="AW142" s="132">
        <v>7477</v>
      </c>
      <c r="AX142" s="132">
        <v>6427</v>
      </c>
      <c r="AY142" s="132">
        <v>5340</v>
      </c>
      <c r="AZ142" s="132">
        <v>5358</v>
      </c>
      <c r="BA142" s="172">
        <v>3981</v>
      </c>
      <c r="BB142" s="172">
        <f>BC142-BA142</f>
        <v>1277</v>
      </c>
      <c r="BC142" s="132">
        <v>5258</v>
      </c>
      <c r="BD142" s="132">
        <v>5605</v>
      </c>
      <c r="BE142" s="132"/>
      <c r="BF142" s="132">
        <v>2819</v>
      </c>
      <c r="BG142" s="132">
        <v>6080</v>
      </c>
      <c r="BH142" s="153" t="s">
        <v>126</v>
      </c>
      <c r="BI142" s="173"/>
      <c r="BJ142" s="173"/>
      <c r="BK142" s="132">
        <f>BG142-BF142</f>
        <v>3261</v>
      </c>
      <c r="BL142" s="173"/>
      <c r="BM142" s="132">
        <f>BG142</f>
        <v>6080</v>
      </c>
      <c r="BN142" s="132">
        <f>BN151-BN143</f>
        <v>5656</v>
      </c>
      <c r="BO142" s="132">
        <v>5423</v>
      </c>
      <c r="BP142" s="132">
        <v>5883</v>
      </c>
      <c r="BQ142" s="132">
        <v>5857</v>
      </c>
      <c r="BR142" s="132">
        <v>6737</v>
      </c>
      <c r="BS142" s="132">
        <v>7428</v>
      </c>
      <c r="BT142" s="132">
        <v>6526</v>
      </c>
      <c r="BU142" s="132">
        <v>5618</v>
      </c>
      <c r="BV142" s="132">
        <v>5537</v>
      </c>
      <c r="BW142" s="132">
        <v>5730</v>
      </c>
      <c r="BX142" s="132">
        <v>6535</v>
      </c>
      <c r="BY142" s="132">
        <v>5760</v>
      </c>
      <c r="BZ142" s="132">
        <v>5979</v>
      </c>
      <c r="CA142" s="132">
        <v>6281</v>
      </c>
      <c r="CB142" s="132">
        <v>6049</v>
      </c>
      <c r="CC142" s="132">
        <v>5978</v>
      </c>
      <c r="CD142" s="132">
        <v>6372</v>
      </c>
      <c r="CE142" s="132">
        <v>6476</v>
      </c>
      <c r="CF142" s="132">
        <v>7119</v>
      </c>
      <c r="CG142" s="132">
        <v>6566</v>
      </c>
      <c r="CH142" s="132">
        <v>5988</v>
      </c>
      <c r="CI142" s="132">
        <v>6011</v>
      </c>
      <c r="CJ142" s="132">
        <v>7237</v>
      </c>
      <c r="CK142" s="132">
        <v>6669</v>
      </c>
      <c r="CL142" s="132">
        <v>5657</v>
      </c>
      <c r="CM142" s="132">
        <v>0</v>
      </c>
      <c r="CN142" s="132">
        <v>0</v>
      </c>
      <c r="CO142" s="132">
        <v>0</v>
      </c>
      <c r="CP142" s="132">
        <v>0</v>
      </c>
      <c r="CQ142" s="132">
        <v>0</v>
      </c>
      <c r="CR142" s="132">
        <v>0</v>
      </c>
      <c r="CS142" s="132">
        <v>0</v>
      </c>
      <c r="CT142" s="132">
        <v>0</v>
      </c>
      <c r="CU142" s="132">
        <v>0</v>
      </c>
      <c r="CV142" s="132">
        <v>0</v>
      </c>
      <c r="CW142" s="132">
        <v>0</v>
      </c>
      <c r="CX142" s="132">
        <v>0</v>
      </c>
      <c r="CY142" s="132">
        <v>0</v>
      </c>
    </row>
    <row r="143" spans="1:103" s="20" customFormat="1" x14ac:dyDescent="0.25">
      <c r="A143" s="153" t="s">
        <v>127</v>
      </c>
      <c r="B143" s="154"/>
      <c r="C143" s="155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>
        <v>0</v>
      </c>
      <c r="AD143" s="154">
        <v>288</v>
      </c>
      <c r="AE143" s="154">
        <v>0</v>
      </c>
      <c r="AF143" s="154">
        <v>0</v>
      </c>
      <c r="AG143" s="154">
        <v>0</v>
      </c>
      <c r="AH143" s="154">
        <v>0</v>
      </c>
      <c r="AI143" s="154">
        <v>0</v>
      </c>
      <c r="AJ143" s="443"/>
      <c r="AK143" s="154">
        <v>0</v>
      </c>
      <c r="AL143" s="443"/>
      <c r="AM143" s="154">
        <v>0</v>
      </c>
      <c r="AN143" s="154">
        <v>0</v>
      </c>
      <c r="AO143" s="154">
        <v>0</v>
      </c>
      <c r="AP143" s="154">
        <v>0</v>
      </c>
      <c r="AQ143" s="154">
        <v>0</v>
      </c>
      <c r="AR143" s="154">
        <v>0</v>
      </c>
      <c r="AS143" s="171"/>
      <c r="AT143" s="132">
        <v>0</v>
      </c>
      <c r="AU143" s="132">
        <v>0</v>
      </c>
      <c r="AV143" s="132">
        <v>0</v>
      </c>
      <c r="AW143" s="132">
        <v>0</v>
      </c>
      <c r="AX143" s="132">
        <v>0</v>
      </c>
      <c r="AY143" s="132">
        <v>0</v>
      </c>
      <c r="AZ143" s="132">
        <v>0</v>
      </c>
      <c r="BA143" s="172">
        <v>0</v>
      </c>
      <c r="BB143" s="172">
        <v>0</v>
      </c>
      <c r="BC143" s="132">
        <v>0</v>
      </c>
      <c r="BD143" s="132">
        <v>0</v>
      </c>
      <c r="BE143" s="132"/>
      <c r="BF143" s="132">
        <v>0</v>
      </c>
      <c r="BG143" s="132">
        <v>0</v>
      </c>
      <c r="BH143" s="153" t="s">
        <v>127</v>
      </c>
      <c r="BI143" s="173"/>
      <c r="BJ143" s="173"/>
      <c r="BK143" s="132">
        <v>0</v>
      </c>
      <c r="BL143" s="173"/>
      <c r="BM143" s="132">
        <f>BG143</f>
        <v>0</v>
      </c>
      <c r="BN143" s="132">
        <v>66</v>
      </c>
      <c r="BO143" s="132">
        <v>450</v>
      </c>
      <c r="BP143" s="132">
        <v>443</v>
      </c>
      <c r="BQ143" s="132">
        <v>544</v>
      </c>
      <c r="BR143" s="132">
        <v>550</v>
      </c>
      <c r="BS143" s="132">
        <v>624</v>
      </c>
      <c r="BT143" s="132">
        <v>651</v>
      </c>
      <c r="BU143" s="132">
        <v>609</v>
      </c>
      <c r="BV143" s="132">
        <v>605</v>
      </c>
      <c r="BW143" s="132">
        <v>468</v>
      </c>
      <c r="BX143" s="132">
        <v>464</v>
      </c>
      <c r="BY143" s="132">
        <v>574</v>
      </c>
      <c r="BZ143" s="132">
        <v>587</v>
      </c>
      <c r="CA143" s="132">
        <v>366</v>
      </c>
      <c r="CB143" s="132">
        <v>409</v>
      </c>
      <c r="CC143" s="132">
        <v>371</v>
      </c>
      <c r="CD143" s="132">
        <v>440</v>
      </c>
      <c r="CE143" s="132">
        <v>435</v>
      </c>
      <c r="CF143" s="132">
        <v>431</v>
      </c>
      <c r="CG143" s="132">
        <v>377</v>
      </c>
      <c r="CH143" s="132">
        <v>458</v>
      </c>
      <c r="CI143" s="132">
        <v>540</v>
      </c>
      <c r="CJ143" s="132">
        <v>593</v>
      </c>
      <c r="CK143" s="132">
        <v>624</v>
      </c>
      <c r="CL143" s="132">
        <v>716</v>
      </c>
      <c r="CM143" s="132">
        <v>0</v>
      </c>
      <c r="CN143" s="132">
        <v>0</v>
      </c>
      <c r="CO143" s="132">
        <v>0</v>
      </c>
      <c r="CP143" s="132">
        <v>0</v>
      </c>
      <c r="CQ143" s="132">
        <v>0</v>
      </c>
      <c r="CR143" s="132">
        <v>0</v>
      </c>
      <c r="CS143" s="132">
        <v>0</v>
      </c>
      <c r="CT143" s="132">
        <v>0</v>
      </c>
      <c r="CU143" s="132">
        <v>0</v>
      </c>
      <c r="CV143" s="132">
        <v>0</v>
      </c>
      <c r="CW143" s="132">
        <v>0</v>
      </c>
      <c r="CX143" s="132">
        <v>0</v>
      </c>
      <c r="CY143" s="132">
        <v>0</v>
      </c>
    </row>
    <row r="144" spans="1:103" s="130" customFormat="1" x14ac:dyDescent="0.25">
      <c r="A144" s="156" t="s">
        <v>33</v>
      </c>
      <c r="B144" s="158">
        <v>0</v>
      </c>
      <c r="C144" s="158">
        <v>0</v>
      </c>
      <c r="D144" s="158">
        <v>0</v>
      </c>
      <c r="E144" s="158">
        <v>0</v>
      </c>
      <c r="F144" s="158">
        <v>0</v>
      </c>
      <c r="G144" s="158">
        <v>0</v>
      </c>
      <c r="H144" s="158">
        <v>0</v>
      </c>
      <c r="I144" s="158">
        <v>0</v>
      </c>
      <c r="J144" s="158">
        <v>0</v>
      </c>
      <c r="K144" s="158">
        <v>0</v>
      </c>
      <c r="L144" s="158">
        <v>0</v>
      </c>
      <c r="M144" s="158">
        <v>0</v>
      </c>
      <c r="N144" s="158">
        <v>0</v>
      </c>
      <c r="O144" s="158">
        <v>0</v>
      </c>
      <c r="P144" s="158">
        <v>0</v>
      </c>
      <c r="Q144" s="158">
        <v>0</v>
      </c>
      <c r="R144" s="158">
        <v>0</v>
      </c>
      <c r="S144" s="158">
        <v>0</v>
      </c>
      <c r="T144" s="158">
        <v>0</v>
      </c>
      <c r="U144" s="158">
        <v>0</v>
      </c>
      <c r="V144" s="158">
        <v>0</v>
      </c>
      <c r="W144" s="158">
        <v>0</v>
      </c>
      <c r="X144" s="158">
        <v>0</v>
      </c>
      <c r="Y144" s="158">
        <v>0</v>
      </c>
      <c r="Z144" s="158">
        <v>0</v>
      </c>
      <c r="AA144" s="158">
        <v>0</v>
      </c>
      <c r="AB144" s="158">
        <v>0</v>
      </c>
      <c r="AC144" s="158">
        <v>3419</v>
      </c>
      <c r="AD144" s="158">
        <v>4319</v>
      </c>
      <c r="AE144" s="158">
        <v>5376</v>
      </c>
      <c r="AF144" s="158">
        <v>5380</v>
      </c>
      <c r="AG144" s="158">
        <v>5477</v>
      </c>
      <c r="AH144" s="158">
        <v>5591</v>
      </c>
      <c r="AI144" s="158">
        <v>1736</v>
      </c>
      <c r="AJ144" s="158">
        <v>3500</v>
      </c>
      <c r="AK144" s="158">
        <v>3068</v>
      </c>
      <c r="AL144" s="158">
        <v>3500</v>
      </c>
      <c r="AM144" s="158">
        <v>4804</v>
      </c>
      <c r="AN144" s="158">
        <v>5021</v>
      </c>
      <c r="AO144" s="158">
        <v>5191</v>
      </c>
      <c r="AP144" s="158">
        <v>5519</v>
      </c>
      <c r="AQ144" s="158">
        <v>5758</v>
      </c>
      <c r="AR144" s="158">
        <v>6182</v>
      </c>
      <c r="AS144" s="159"/>
      <c r="AT144" s="103">
        <f t="shared" ref="AT144:BD144" si="88">SUM(AT142:AT143)</f>
        <v>6399</v>
      </c>
      <c r="AU144" s="103">
        <f t="shared" si="88"/>
        <v>6719</v>
      </c>
      <c r="AV144" s="103">
        <f t="shared" si="88"/>
        <v>7854</v>
      </c>
      <c r="AW144" s="103">
        <f t="shared" si="88"/>
        <v>7477</v>
      </c>
      <c r="AX144" s="103">
        <f t="shared" si="88"/>
        <v>6427</v>
      </c>
      <c r="AY144" s="103">
        <f t="shared" si="88"/>
        <v>5340</v>
      </c>
      <c r="AZ144" s="103">
        <f t="shared" si="88"/>
        <v>5358</v>
      </c>
      <c r="BA144" s="103">
        <f t="shared" si="88"/>
        <v>3981</v>
      </c>
      <c r="BB144" s="103">
        <f t="shared" si="88"/>
        <v>1277</v>
      </c>
      <c r="BC144" s="103">
        <f t="shared" si="88"/>
        <v>5258</v>
      </c>
      <c r="BD144" s="103">
        <f t="shared" si="88"/>
        <v>5605</v>
      </c>
      <c r="BE144" s="103"/>
      <c r="BF144" s="103">
        <f>SUM(BF142:BF143)</f>
        <v>2819</v>
      </c>
      <c r="BG144" s="103">
        <f>SUM(BG142:BG143)</f>
        <v>6080</v>
      </c>
      <c r="BH144" s="160" t="s">
        <v>33</v>
      </c>
      <c r="BI144" s="161"/>
      <c r="BJ144" s="161"/>
      <c r="BK144" s="105">
        <f>SUM(BK142:BK143)</f>
        <v>3261</v>
      </c>
      <c r="BL144" s="161"/>
      <c r="BM144" s="105">
        <f t="shared" ref="BM144:CY144" si="89">SUM(BM142:BM143)</f>
        <v>6080</v>
      </c>
      <c r="BN144" s="105">
        <f t="shared" si="89"/>
        <v>5722</v>
      </c>
      <c r="BO144" s="105">
        <f t="shared" si="89"/>
        <v>5873</v>
      </c>
      <c r="BP144" s="105">
        <f t="shared" si="89"/>
        <v>6326</v>
      </c>
      <c r="BQ144" s="105">
        <f t="shared" si="89"/>
        <v>6401</v>
      </c>
      <c r="BR144" s="105">
        <f t="shared" si="89"/>
        <v>7287</v>
      </c>
      <c r="BS144" s="105">
        <f t="shared" si="89"/>
        <v>8052</v>
      </c>
      <c r="BT144" s="105">
        <f t="shared" si="89"/>
        <v>7177</v>
      </c>
      <c r="BU144" s="105">
        <f t="shared" si="89"/>
        <v>6227</v>
      </c>
      <c r="BV144" s="105">
        <f t="shared" si="89"/>
        <v>6142</v>
      </c>
      <c r="BW144" s="105">
        <f t="shared" si="89"/>
        <v>6198</v>
      </c>
      <c r="BX144" s="105">
        <f t="shared" si="89"/>
        <v>6999</v>
      </c>
      <c r="BY144" s="105">
        <f t="shared" si="89"/>
        <v>6334</v>
      </c>
      <c r="BZ144" s="105">
        <f t="shared" si="89"/>
        <v>6566</v>
      </c>
      <c r="CA144" s="105">
        <f t="shared" si="89"/>
        <v>6647</v>
      </c>
      <c r="CB144" s="105">
        <f t="shared" si="89"/>
        <v>6458</v>
      </c>
      <c r="CC144" s="105">
        <f t="shared" si="89"/>
        <v>6349</v>
      </c>
      <c r="CD144" s="105">
        <f t="shared" si="89"/>
        <v>6812</v>
      </c>
      <c r="CE144" s="105">
        <f t="shared" si="89"/>
        <v>6911</v>
      </c>
      <c r="CF144" s="105">
        <f t="shared" si="89"/>
        <v>7550</v>
      </c>
      <c r="CG144" s="105">
        <f t="shared" si="89"/>
        <v>6943</v>
      </c>
      <c r="CH144" s="105">
        <f t="shared" si="89"/>
        <v>6446</v>
      </c>
      <c r="CI144" s="105">
        <f t="shared" si="89"/>
        <v>6551</v>
      </c>
      <c r="CJ144" s="105">
        <f t="shared" si="89"/>
        <v>7830</v>
      </c>
      <c r="CK144" s="105">
        <f t="shared" si="89"/>
        <v>7293</v>
      </c>
      <c r="CL144" s="105">
        <f t="shared" si="89"/>
        <v>6373</v>
      </c>
      <c r="CM144" s="105">
        <f t="shared" si="89"/>
        <v>0</v>
      </c>
      <c r="CN144" s="105">
        <f t="shared" si="89"/>
        <v>0</v>
      </c>
      <c r="CO144" s="105">
        <f t="shared" si="89"/>
        <v>0</v>
      </c>
      <c r="CP144" s="105">
        <f t="shared" si="89"/>
        <v>0</v>
      </c>
      <c r="CQ144" s="105">
        <f t="shared" si="89"/>
        <v>0</v>
      </c>
      <c r="CR144" s="105">
        <f t="shared" si="89"/>
        <v>0</v>
      </c>
      <c r="CS144" s="105">
        <f t="shared" si="89"/>
        <v>0</v>
      </c>
      <c r="CT144" s="105">
        <f t="shared" si="89"/>
        <v>0</v>
      </c>
      <c r="CU144" s="105">
        <f t="shared" si="89"/>
        <v>0</v>
      </c>
      <c r="CV144" s="105">
        <f t="shared" si="89"/>
        <v>0</v>
      </c>
      <c r="CW144" s="105">
        <f t="shared" si="89"/>
        <v>0</v>
      </c>
      <c r="CX144" s="105">
        <f t="shared" si="89"/>
        <v>0</v>
      </c>
      <c r="CY144" s="105">
        <f t="shared" si="89"/>
        <v>0</v>
      </c>
    </row>
    <row r="145" spans="1:103" x14ac:dyDescent="0.25">
      <c r="A145" s="52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101"/>
      <c r="AK145" s="53"/>
      <c r="AL145" s="101"/>
      <c r="AM145" s="53"/>
      <c r="AN145" s="53"/>
      <c r="AO145" s="53"/>
      <c r="AP145" s="53"/>
      <c r="AQ145" s="53"/>
      <c r="AR145" s="53"/>
      <c r="AS145" s="101"/>
      <c r="AT145" s="53"/>
      <c r="AU145" s="53"/>
      <c r="AV145" s="53"/>
      <c r="AW145" s="53"/>
      <c r="AX145" s="53"/>
      <c r="AY145" s="53"/>
      <c r="AZ145" s="53"/>
      <c r="BA145" s="101"/>
      <c r="BB145" s="101"/>
      <c r="BC145" s="53"/>
      <c r="BD145" s="53"/>
      <c r="BE145" s="53"/>
      <c r="BF145" s="53"/>
      <c r="BG145" s="53"/>
      <c r="BH145" s="52"/>
      <c r="BI145" s="53"/>
      <c r="BJ145" s="53"/>
      <c r="BK145" s="53"/>
      <c r="BL145" s="53"/>
      <c r="BM145" s="53"/>
      <c r="BN145" s="53"/>
      <c r="BO145" s="53"/>
      <c r="BP145" s="53"/>
      <c r="BQ145" s="53"/>
      <c r="BR145" s="53"/>
      <c r="BS145" s="53"/>
      <c r="BT145" s="53"/>
      <c r="BU145" s="53"/>
      <c r="BV145" s="53"/>
      <c r="BW145" s="53"/>
      <c r="BX145" s="53"/>
      <c r="BY145" s="53"/>
      <c r="BZ145" s="53"/>
      <c r="CA145" s="53"/>
      <c r="CB145" s="53"/>
      <c r="CC145" s="53"/>
      <c r="CD145" s="53"/>
      <c r="CE145" s="53"/>
      <c r="CF145" s="53"/>
      <c r="CG145" s="53"/>
      <c r="CH145" s="53"/>
      <c r="CI145" s="53"/>
      <c r="CJ145" s="53"/>
      <c r="CK145" s="53"/>
      <c r="CL145" s="53"/>
      <c r="CM145" s="53"/>
      <c r="CN145" s="53"/>
      <c r="CO145" s="53"/>
      <c r="CP145" s="53"/>
      <c r="CQ145" s="53"/>
      <c r="CR145" s="53"/>
      <c r="CS145" s="53"/>
      <c r="CT145" s="53"/>
      <c r="CU145" s="53"/>
      <c r="CV145" s="53"/>
      <c r="CW145" s="53"/>
      <c r="CX145" s="53"/>
      <c r="CY145" s="53"/>
    </row>
    <row r="146" spans="1:103" s="51" customFormat="1" x14ac:dyDescent="0.25">
      <c r="A146" s="148" t="s">
        <v>128</v>
      </c>
      <c r="B146" s="149"/>
      <c r="C146" s="150">
        <v>43831</v>
      </c>
      <c r="D146" s="150">
        <v>43862</v>
      </c>
      <c r="E146" s="150">
        <v>43891</v>
      </c>
      <c r="F146" s="150">
        <v>43922</v>
      </c>
      <c r="G146" s="150">
        <v>43952</v>
      </c>
      <c r="H146" s="150">
        <v>43983</v>
      </c>
      <c r="I146" s="150">
        <v>44013</v>
      </c>
      <c r="J146" s="150">
        <v>44044</v>
      </c>
      <c r="K146" s="150">
        <v>44075</v>
      </c>
      <c r="L146" s="150">
        <v>44105</v>
      </c>
      <c r="M146" s="150">
        <v>44136</v>
      </c>
      <c r="N146" s="150">
        <v>44166</v>
      </c>
      <c r="O146" s="149"/>
      <c r="P146" s="150">
        <v>44197</v>
      </c>
      <c r="Q146" s="150">
        <v>44228</v>
      </c>
      <c r="R146" s="150">
        <v>44256</v>
      </c>
      <c r="S146" s="150">
        <v>44287</v>
      </c>
      <c r="T146" s="150">
        <v>44317</v>
      </c>
      <c r="U146" s="150">
        <v>44348</v>
      </c>
      <c r="V146" s="150">
        <v>44378</v>
      </c>
      <c r="W146" s="150">
        <v>44409</v>
      </c>
      <c r="X146" s="150">
        <v>44440</v>
      </c>
      <c r="Y146" s="150">
        <v>44470</v>
      </c>
      <c r="Z146" s="150">
        <v>44501</v>
      </c>
      <c r="AA146" s="150">
        <v>44531</v>
      </c>
      <c r="AB146" s="149"/>
      <c r="AC146" s="150">
        <v>44562</v>
      </c>
      <c r="AD146" s="150">
        <v>44593</v>
      </c>
      <c r="AE146" s="150">
        <v>44621</v>
      </c>
      <c r="AF146" s="150">
        <v>44652</v>
      </c>
      <c r="AG146" s="150">
        <v>44682</v>
      </c>
      <c r="AH146" s="150">
        <v>44713</v>
      </c>
      <c r="AI146" s="150" t="s">
        <v>8</v>
      </c>
      <c r="AJ146" s="151" t="s">
        <v>7</v>
      </c>
      <c r="AK146" s="150" t="s">
        <v>10</v>
      </c>
      <c r="AL146" s="151"/>
      <c r="AM146" s="150">
        <v>44743</v>
      </c>
      <c r="AN146" s="150">
        <v>44774</v>
      </c>
      <c r="AO146" s="150">
        <v>44805</v>
      </c>
      <c r="AP146" s="150">
        <v>44835</v>
      </c>
      <c r="AQ146" s="150">
        <v>44866</v>
      </c>
      <c r="AR146" s="150">
        <v>44896</v>
      </c>
      <c r="AS146" s="152"/>
      <c r="AT146" s="33" t="e">
        <f t="shared" ref="AT146:BD146" ca="1" si="90">AT$5</f>
        <v>#NAME?</v>
      </c>
      <c r="AU146" s="33" t="e">
        <f t="shared" ca="1" si="90"/>
        <v>#NAME?</v>
      </c>
      <c r="AV146" s="33" t="e">
        <f t="shared" ca="1" si="90"/>
        <v>#NAME?</v>
      </c>
      <c r="AW146" s="33" t="e">
        <f t="shared" ca="1" si="90"/>
        <v>#NAME?</v>
      </c>
      <c r="AX146" s="33" t="e">
        <f t="shared" ca="1" si="90"/>
        <v>#NAME?</v>
      </c>
      <c r="AY146" s="33" t="e">
        <f t="shared" ca="1" si="90"/>
        <v>#NAME?</v>
      </c>
      <c r="AZ146" s="33" t="e">
        <f t="shared" ca="1" si="90"/>
        <v>#NAME?</v>
      </c>
      <c r="BA146" s="34" t="str">
        <f t="shared" si="90"/>
        <v>1 - 24 de Ago-23</v>
      </c>
      <c r="BB146" s="34" t="str">
        <f t="shared" si="90"/>
        <v>24 - 31 de Ago-23</v>
      </c>
      <c r="BC146" s="33" t="e">
        <f t="shared" ca="1" si="90"/>
        <v>#NAME?</v>
      </c>
      <c r="BD146" s="33" t="e">
        <f t="shared" ca="1" si="90"/>
        <v>#NAME?</v>
      </c>
      <c r="BE146" s="33"/>
      <c r="BF146" s="33" t="str">
        <f>BF$5</f>
        <v>01 - 15-Out-2023</v>
      </c>
      <c r="BG146" s="33" t="e">
        <f ca="1">BG$5</f>
        <v>#NAME?</v>
      </c>
      <c r="BH146" s="64" t="s">
        <v>129</v>
      </c>
      <c r="BI146" s="66"/>
      <c r="BJ146" s="66"/>
      <c r="BK146" s="9" t="str">
        <f>BK$5</f>
        <v>16 - 31-Out-2023</v>
      </c>
      <c r="BL146" s="66"/>
      <c r="BM146" s="9">
        <f t="shared" ref="BM146:CY146" si="91">BM$5</f>
        <v>45200</v>
      </c>
      <c r="BN146" s="37" t="e">
        <f t="shared" ca="1" si="91"/>
        <v>#NAME?</v>
      </c>
      <c r="BO146" s="37" t="e">
        <f t="shared" ca="1" si="91"/>
        <v>#NAME?</v>
      </c>
      <c r="BP146" s="37" t="e">
        <f t="shared" ca="1" si="91"/>
        <v>#NAME?</v>
      </c>
      <c r="BQ146" s="37" t="e">
        <f t="shared" ca="1" si="91"/>
        <v>#NAME?</v>
      </c>
      <c r="BR146" s="37" t="e">
        <f t="shared" ca="1" si="91"/>
        <v>#NAME?</v>
      </c>
      <c r="BS146" s="37" t="e">
        <f t="shared" ca="1" si="91"/>
        <v>#NAME?</v>
      </c>
      <c r="BT146" s="37" t="e">
        <f t="shared" ca="1" si="91"/>
        <v>#NAME?</v>
      </c>
      <c r="BU146" s="37" t="e">
        <f t="shared" ca="1" si="91"/>
        <v>#NAME?</v>
      </c>
      <c r="BV146" s="37" t="e">
        <f t="shared" ca="1" si="91"/>
        <v>#NAME?</v>
      </c>
      <c r="BW146" s="37" t="e">
        <f t="shared" ca="1" si="91"/>
        <v>#NAME?</v>
      </c>
      <c r="BX146" s="37" t="e">
        <f t="shared" ca="1" si="91"/>
        <v>#NAME?</v>
      </c>
      <c r="BY146" s="37" t="e">
        <f t="shared" ca="1" si="91"/>
        <v>#NAME?</v>
      </c>
      <c r="BZ146" s="37" t="e">
        <f t="shared" ca="1" si="91"/>
        <v>#NAME?</v>
      </c>
      <c r="CA146" s="37" t="e">
        <f t="shared" ca="1" si="91"/>
        <v>#NAME?</v>
      </c>
      <c r="CB146" s="37" t="e">
        <f t="shared" ca="1" si="91"/>
        <v>#NAME?</v>
      </c>
      <c r="CC146" s="37" t="e">
        <f t="shared" ca="1" si="91"/>
        <v>#NAME?</v>
      </c>
      <c r="CD146" s="37" t="e">
        <f t="shared" ca="1" si="91"/>
        <v>#NAME?</v>
      </c>
      <c r="CE146" s="37" t="e">
        <f t="shared" ca="1" si="91"/>
        <v>#NAME?</v>
      </c>
      <c r="CF146" s="37" t="e">
        <f t="shared" ca="1" si="91"/>
        <v>#NAME?</v>
      </c>
      <c r="CG146" s="37" t="e">
        <f t="shared" ca="1" si="91"/>
        <v>#NAME?</v>
      </c>
      <c r="CH146" s="37" t="e">
        <f t="shared" ca="1" si="91"/>
        <v>#NAME?</v>
      </c>
      <c r="CI146" s="37" t="e">
        <f t="shared" ca="1" si="91"/>
        <v>#NAME?</v>
      </c>
      <c r="CJ146" s="37" t="e">
        <f t="shared" ca="1" si="91"/>
        <v>#NAME?</v>
      </c>
      <c r="CK146" s="37" t="e">
        <f t="shared" ca="1" si="91"/>
        <v>#NAME?</v>
      </c>
      <c r="CL146" s="37" t="e">
        <f t="shared" ca="1" si="91"/>
        <v>#NAME?</v>
      </c>
      <c r="CM146" s="37" t="e">
        <f t="shared" ca="1" si="91"/>
        <v>#NAME?</v>
      </c>
      <c r="CN146" s="37" t="e">
        <f t="shared" ca="1" si="91"/>
        <v>#NAME?</v>
      </c>
      <c r="CO146" s="37" t="e">
        <f t="shared" ca="1" si="91"/>
        <v>#NAME?</v>
      </c>
      <c r="CP146" s="37" t="e">
        <f t="shared" ca="1" si="91"/>
        <v>#NAME?</v>
      </c>
      <c r="CQ146" s="37" t="e">
        <f t="shared" ca="1" si="91"/>
        <v>#NAME?</v>
      </c>
      <c r="CR146" s="37" t="e">
        <f t="shared" ca="1" si="91"/>
        <v>#NAME?</v>
      </c>
      <c r="CS146" s="37" t="e">
        <f t="shared" ca="1" si="91"/>
        <v>#NAME?</v>
      </c>
      <c r="CT146" s="37" t="e">
        <f t="shared" ca="1" si="91"/>
        <v>#NAME?</v>
      </c>
      <c r="CU146" s="37" t="e">
        <f t="shared" ca="1" si="91"/>
        <v>#NAME?</v>
      </c>
      <c r="CV146" s="37" t="e">
        <f t="shared" ca="1" si="91"/>
        <v>#NAME?</v>
      </c>
      <c r="CW146" s="37" t="e">
        <f t="shared" ca="1" si="91"/>
        <v>#NAME?</v>
      </c>
      <c r="CX146" s="37" t="e">
        <f t="shared" ca="1" si="91"/>
        <v>#NAME?</v>
      </c>
      <c r="CY146" s="37" t="e">
        <f t="shared" ca="1" si="91"/>
        <v>#NAME?</v>
      </c>
    </row>
    <row r="147" spans="1:103" s="20" customFormat="1" x14ac:dyDescent="0.25">
      <c r="A147" s="153" t="s">
        <v>130</v>
      </c>
      <c r="B147" s="154"/>
      <c r="C147" s="154"/>
      <c r="D147" s="154"/>
      <c r="E147" s="154"/>
      <c r="F147" s="154"/>
      <c r="G147" s="154"/>
      <c r="H147" s="154"/>
      <c r="I147" s="154"/>
      <c r="J147" s="154"/>
      <c r="K147" s="154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54"/>
      <c r="AE147" s="154"/>
      <c r="AF147" s="154"/>
      <c r="AG147" s="154"/>
      <c r="AH147" s="154"/>
      <c r="AI147" s="154">
        <v>0</v>
      </c>
      <c r="AJ147" s="174"/>
      <c r="AK147" s="154">
        <v>0</v>
      </c>
      <c r="AL147" s="174"/>
      <c r="AM147" s="154">
        <v>0</v>
      </c>
      <c r="AN147" s="154">
        <v>0</v>
      </c>
      <c r="AO147" s="154">
        <v>0</v>
      </c>
      <c r="AP147" s="154">
        <v>0</v>
      </c>
      <c r="AQ147" s="154">
        <v>0</v>
      </c>
      <c r="AR147" s="154">
        <v>0</v>
      </c>
      <c r="AS147" s="175"/>
      <c r="AT147" s="132">
        <v>0</v>
      </c>
      <c r="AU147" s="132">
        <v>0</v>
      </c>
      <c r="AV147" s="132">
        <v>0</v>
      </c>
      <c r="AW147" s="132">
        <v>0</v>
      </c>
      <c r="AX147" s="132">
        <v>0</v>
      </c>
      <c r="AY147" s="132">
        <v>0</v>
      </c>
      <c r="AZ147" s="132">
        <v>0</v>
      </c>
      <c r="BA147" s="172">
        <v>0</v>
      </c>
      <c r="BB147" s="172">
        <v>0</v>
      </c>
      <c r="BC147" s="132">
        <v>0</v>
      </c>
      <c r="BD147" s="132">
        <v>0</v>
      </c>
      <c r="BE147" s="132"/>
      <c r="BF147" s="132">
        <v>0</v>
      </c>
      <c r="BG147" s="132">
        <v>0</v>
      </c>
      <c r="BH147" s="153" t="s">
        <v>130</v>
      </c>
      <c r="BI147" s="173"/>
      <c r="BJ147" s="173"/>
      <c r="BK147" s="132">
        <v>0</v>
      </c>
      <c r="BL147" s="173"/>
      <c r="BM147" s="132">
        <f>BG147</f>
        <v>0</v>
      </c>
      <c r="BN147" s="132">
        <v>306</v>
      </c>
      <c r="BO147" s="132">
        <v>429</v>
      </c>
      <c r="BP147" s="132">
        <v>419</v>
      </c>
      <c r="BQ147" s="132">
        <v>280</v>
      </c>
      <c r="BR147" s="132">
        <v>333</v>
      </c>
      <c r="BS147" s="132">
        <v>433</v>
      </c>
      <c r="BT147" s="132">
        <v>379</v>
      </c>
      <c r="BU147" s="132">
        <v>380</v>
      </c>
      <c r="BV147" s="132">
        <v>459</v>
      </c>
      <c r="BW147" s="132">
        <v>377</v>
      </c>
      <c r="BX147" s="132">
        <v>358</v>
      </c>
      <c r="BY147" s="132">
        <v>384</v>
      </c>
      <c r="BZ147" s="132">
        <v>339</v>
      </c>
      <c r="CA147" s="132">
        <v>330</v>
      </c>
      <c r="CB147" s="132">
        <v>355</v>
      </c>
      <c r="CC147" s="132">
        <v>315</v>
      </c>
      <c r="CD147" s="132">
        <v>412</v>
      </c>
      <c r="CE147" s="132">
        <v>347</v>
      </c>
      <c r="CF147" s="132">
        <v>366</v>
      </c>
      <c r="CG147" s="132">
        <v>272</v>
      </c>
      <c r="CH147" s="132">
        <v>354</v>
      </c>
      <c r="CI147" s="132">
        <v>387</v>
      </c>
      <c r="CJ147" s="132">
        <v>396</v>
      </c>
      <c r="CK147" s="132">
        <v>402</v>
      </c>
      <c r="CL147" s="132">
        <v>430</v>
      </c>
      <c r="CM147" s="132"/>
      <c r="CN147" s="132"/>
      <c r="CO147" s="132"/>
      <c r="CP147" s="132"/>
      <c r="CQ147" s="132"/>
      <c r="CR147" s="132"/>
      <c r="CS147" s="132"/>
      <c r="CT147" s="132"/>
      <c r="CU147" s="132"/>
      <c r="CV147" s="132"/>
      <c r="CW147" s="132"/>
      <c r="CX147" s="132"/>
      <c r="CY147" s="132"/>
    </row>
    <row r="148" spans="1:103" s="20" customFormat="1" ht="18" customHeight="1" x14ac:dyDescent="0.25">
      <c r="A148" s="153" t="s">
        <v>28</v>
      </c>
      <c r="B148" s="154"/>
      <c r="C148" s="154"/>
      <c r="D148" s="154"/>
      <c r="E148" s="154"/>
      <c r="F148" s="154"/>
      <c r="G148" s="154"/>
      <c r="H148" s="154"/>
      <c r="I148" s="154"/>
      <c r="J148" s="154"/>
      <c r="K148" s="154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54"/>
      <c r="AE148" s="154"/>
      <c r="AF148" s="154"/>
      <c r="AG148" s="154"/>
      <c r="AH148" s="154"/>
      <c r="AI148" s="154">
        <v>1736</v>
      </c>
      <c r="AJ148" s="174"/>
      <c r="AK148" s="154">
        <v>3068</v>
      </c>
      <c r="AL148" s="174"/>
      <c r="AM148" s="154">
        <v>4804</v>
      </c>
      <c r="AN148" s="154">
        <v>5021</v>
      </c>
      <c r="AO148" s="154">
        <v>5191</v>
      </c>
      <c r="AP148" s="154">
        <v>5519</v>
      </c>
      <c r="AQ148" s="154">
        <v>5758</v>
      </c>
      <c r="AR148" s="154">
        <v>6182</v>
      </c>
      <c r="AS148" s="175"/>
      <c r="AT148" s="132">
        <v>6399</v>
      </c>
      <c r="AU148" s="132">
        <v>6719</v>
      </c>
      <c r="AV148" s="132">
        <v>7854</v>
      </c>
      <c r="AW148" s="132">
        <v>7477</v>
      </c>
      <c r="AX148" s="132">
        <v>6427</v>
      </c>
      <c r="AY148" s="132">
        <v>5340</v>
      </c>
      <c r="AZ148" s="132">
        <v>5358</v>
      </c>
      <c r="BA148" s="172">
        <v>3981</v>
      </c>
      <c r="BB148" s="172">
        <f>BC148-BA148</f>
        <v>1277</v>
      </c>
      <c r="BC148" s="132">
        <v>5258</v>
      </c>
      <c r="BD148" s="132">
        <v>5605</v>
      </c>
      <c r="BE148" s="132"/>
      <c r="BF148" s="132">
        <v>2819</v>
      </c>
      <c r="BG148" s="132">
        <v>6080</v>
      </c>
      <c r="BH148" s="153" t="s">
        <v>131</v>
      </c>
      <c r="BI148" s="173"/>
      <c r="BJ148" s="173"/>
      <c r="BK148" s="132">
        <v>3261</v>
      </c>
      <c r="BL148" s="173"/>
      <c r="BM148" s="132">
        <f>BG148</f>
        <v>6080</v>
      </c>
      <c r="BN148" s="132">
        <f>BN139-BN147-BN149-BN150</f>
        <v>5297</v>
      </c>
      <c r="BO148" s="132">
        <v>5059</v>
      </c>
      <c r="BP148" s="132">
        <f>BP144-(BP147+BP149+BP150)</f>
        <v>5533</v>
      </c>
      <c r="BQ148" s="132">
        <v>5818</v>
      </c>
      <c r="BR148" s="132">
        <v>6588</v>
      </c>
      <c r="BS148" s="132">
        <v>7219</v>
      </c>
      <c r="BT148" s="132">
        <v>6424</v>
      </c>
      <c r="BU148" s="132">
        <v>5398</v>
      </c>
      <c r="BV148" s="132">
        <v>5265</v>
      </c>
      <c r="BW148" s="132">
        <f>BW144-(BW147+BW149+BW150)</f>
        <v>5349</v>
      </c>
      <c r="BX148" s="132">
        <f>BX144-(BX147+BX149+BX150)</f>
        <v>6135</v>
      </c>
      <c r="BY148" s="132">
        <f>BY151-(BY150+BY149+BY147)</f>
        <v>5449</v>
      </c>
      <c r="BZ148" s="132">
        <v>5799</v>
      </c>
      <c r="CA148" s="132">
        <f>CA144-(CA147+CA149+CA150)</f>
        <v>5845</v>
      </c>
      <c r="CB148" s="132">
        <f>CB144-(CB147+CB149+CB150)</f>
        <v>5650</v>
      </c>
      <c r="CC148" s="132">
        <v>5660</v>
      </c>
      <c r="CD148" s="132">
        <v>5904</v>
      </c>
      <c r="CE148" s="132">
        <f>((CE144)-(CE147+CE149+CE150))</f>
        <v>6118</v>
      </c>
      <c r="CF148" s="132">
        <f>((CF139)-(CF147+CF149+CF150))</f>
        <v>6644</v>
      </c>
      <c r="CG148" s="132">
        <f>((CG139)-(CG147+CG149+CG150))</f>
        <v>6175</v>
      </c>
      <c r="CH148" s="132">
        <v>5548</v>
      </c>
      <c r="CI148" s="132">
        <v>5595</v>
      </c>
      <c r="CJ148" s="176">
        <v>6788</v>
      </c>
      <c r="CK148" s="173">
        <v>6679</v>
      </c>
      <c r="CL148" s="132">
        <v>6373</v>
      </c>
      <c r="CM148" s="132"/>
      <c r="CN148" s="132"/>
      <c r="CO148" s="132"/>
      <c r="CP148" s="132"/>
      <c r="CQ148" s="132"/>
      <c r="CR148" s="132"/>
      <c r="CS148" s="132"/>
      <c r="CT148" s="132"/>
      <c r="CU148" s="132"/>
      <c r="CV148" s="132"/>
      <c r="CW148" s="132"/>
      <c r="CX148" s="132"/>
      <c r="CY148" s="132"/>
    </row>
    <row r="149" spans="1:103" s="20" customFormat="1" ht="15" customHeight="1" x14ac:dyDescent="0.25">
      <c r="A149" s="153"/>
      <c r="B149" s="154"/>
      <c r="C149" s="154"/>
      <c r="D149" s="154"/>
      <c r="E149" s="154"/>
      <c r="F149" s="154"/>
      <c r="G149" s="154"/>
      <c r="H149" s="154"/>
      <c r="I149" s="154"/>
      <c r="J149" s="154"/>
      <c r="K149" s="154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54"/>
      <c r="AE149" s="154"/>
      <c r="AF149" s="154"/>
      <c r="AG149" s="154"/>
      <c r="AH149" s="154"/>
      <c r="AI149" s="154"/>
      <c r="AJ149" s="174"/>
      <c r="AK149" s="154"/>
      <c r="AL149" s="174"/>
      <c r="AM149" s="154"/>
      <c r="AN149" s="154"/>
      <c r="AO149" s="154"/>
      <c r="AP149" s="154"/>
      <c r="AQ149" s="154"/>
      <c r="AR149" s="154"/>
      <c r="AS149" s="175"/>
      <c r="AT149" s="132"/>
      <c r="AU149" s="132"/>
      <c r="AV149" s="132"/>
      <c r="AW149" s="132"/>
      <c r="AX149" s="132"/>
      <c r="AY149" s="132"/>
      <c r="AZ149" s="132"/>
      <c r="BA149" s="172"/>
      <c r="BB149" s="172"/>
      <c r="BC149" s="132"/>
      <c r="BD149" s="132"/>
      <c r="BE149" s="132"/>
      <c r="BF149" s="132"/>
      <c r="BG149" s="132"/>
      <c r="BH149" s="153" t="s">
        <v>132</v>
      </c>
      <c r="BI149" s="173"/>
      <c r="BJ149" s="173"/>
      <c r="BK149" s="132"/>
      <c r="BL149" s="173"/>
      <c r="BM149" s="132"/>
      <c r="BN149" s="132">
        <v>113</v>
      </c>
      <c r="BO149" s="132">
        <v>353</v>
      </c>
      <c r="BP149" s="132">
        <v>349</v>
      </c>
      <c r="BQ149" s="132">
        <v>268</v>
      </c>
      <c r="BR149" s="132">
        <v>332</v>
      </c>
      <c r="BS149" s="132">
        <v>350</v>
      </c>
      <c r="BT149" s="132">
        <v>342</v>
      </c>
      <c r="BU149" s="132">
        <v>406</v>
      </c>
      <c r="BV149" s="132">
        <v>381</v>
      </c>
      <c r="BW149" s="132">
        <v>418</v>
      </c>
      <c r="BX149" s="132">
        <v>435</v>
      </c>
      <c r="BY149" s="132">
        <v>461</v>
      </c>
      <c r="BZ149" s="132">
        <v>392</v>
      </c>
      <c r="CA149" s="132">
        <v>439</v>
      </c>
      <c r="CB149" s="132">
        <v>416</v>
      </c>
      <c r="CC149" s="132">
        <v>342</v>
      </c>
      <c r="CD149" s="132">
        <v>455</v>
      </c>
      <c r="CE149" s="132">
        <v>409</v>
      </c>
      <c r="CF149" s="132">
        <v>492</v>
      </c>
      <c r="CG149" s="132">
        <v>462</v>
      </c>
      <c r="CH149" s="132">
        <v>489</v>
      </c>
      <c r="CI149" s="132">
        <v>514</v>
      </c>
      <c r="CJ149" s="132">
        <v>259</v>
      </c>
      <c r="CK149" s="132">
        <v>193</v>
      </c>
      <c r="CL149" s="132">
        <v>267</v>
      </c>
      <c r="CM149" s="132"/>
      <c r="CN149" s="132"/>
      <c r="CO149" s="132"/>
      <c r="CP149" s="132"/>
      <c r="CQ149" s="132"/>
      <c r="CR149" s="132"/>
      <c r="CS149" s="132"/>
      <c r="CT149" s="132"/>
      <c r="CU149" s="132"/>
      <c r="CV149" s="132"/>
      <c r="CW149" s="132"/>
      <c r="CX149" s="132"/>
      <c r="CY149" s="132"/>
    </row>
    <row r="150" spans="1:103" s="20" customFormat="1" ht="15" customHeight="1" x14ac:dyDescent="0.25">
      <c r="A150" s="153"/>
      <c r="B150" s="154"/>
      <c r="C150" s="154"/>
      <c r="D150" s="154"/>
      <c r="E150" s="154"/>
      <c r="F150" s="154"/>
      <c r="G150" s="154"/>
      <c r="H150" s="154"/>
      <c r="I150" s="154"/>
      <c r="J150" s="154"/>
      <c r="K150" s="154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54"/>
      <c r="AE150" s="154"/>
      <c r="AF150" s="154"/>
      <c r="AG150" s="154"/>
      <c r="AH150" s="154"/>
      <c r="AI150" s="154"/>
      <c r="AJ150" s="174"/>
      <c r="AK150" s="154"/>
      <c r="AL150" s="174"/>
      <c r="AM150" s="154"/>
      <c r="AN150" s="154"/>
      <c r="AO150" s="154"/>
      <c r="AP150" s="154"/>
      <c r="AQ150" s="154"/>
      <c r="AR150" s="154"/>
      <c r="AS150" s="175"/>
      <c r="AT150" s="132"/>
      <c r="AU150" s="132"/>
      <c r="AV150" s="132"/>
      <c r="AW150" s="132"/>
      <c r="AX150" s="132"/>
      <c r="AY150" s="132"/>
      <c r="AZ150" s="132"/>
      <c r="BA150" s="172"/>
      <c r="BB150" s="172"/>
      <c r="BC150" s="132"/>
      <c r="BD150" s="132"/>
      <c r="BE150" s="132"/>
      <c r="BF150" s="132"/>
      <c r="BG150" s="132"/>
      <c r="BH150" s="153" t="s">
        <v>133</v>
      </c>
      <c r="BI150" s="173"/>
      <c r="BJ150" s="173"/>
      <c r="BK150" s="132"/>
      <c r="BL150" s="173"/>
      <c r="BM150" s="132"/>
      <c r="BN150" s="132">
        <v>6</v>
      </c>
      <c r="BO150" s="132">
        <v>32</v>
      </c>
      <c r="BP150" s="132">
        <v>25</v>
      </c>
      <c r="BQ150" s="132">
        <v>35</v>
      </c>
      <c r="BR150" s="132">
        <v>34</v>
      </c>
      <c r="BS150" s="132">
        <v>50</v>
      </c>
      <c r="BT150" s="132">
        <v>32</v>
      </c>
      <c r="BU150" s="132">
        <v>43</v>
      </c>
      <c r="BV150" s="132">
        <v>37</v>
      </c>
      <c r="BW150" s="132">
        <v>54</v>
      </c>
      <c r="BX150" s="132">
        <v>71</v>
      </c>
      <c r="BY150" s="132">
        <v>50</v>
      </c>
      <c r="BZ150" s="132">
        <v>36</v>
      </c>
      <c r="CA150" s="132">
        <v>33</v>
      </c>
      <c r="CB150" s="132">
        <v>37</v>
      </c>
      <c r="CC150" s="132">
        <v>32</v>
      </c>
      <c r="CD150" s="132">
        <v>41</v>
      </c>
      <c r="CE150" s="132">
        <v>37</v>
      </c>
      <c r="CF150" s="132">
        <v>48</v>
      </c>
      <c r="CG150" s="132">
        <v>34</v>
      </c>
      <c r="CH150" s="132">
        <v>55</v>
      </c>
      <c r="CI150" s="132">
        <v>55</v>
      </c>
      <c r="CJ150" s="132">
        <v>27</v>
      </c>
      <c r="CK150" s="132">
        <v>19</v>
      </c>
      <c r="CL150" s="132">
        <v>27</v>
      </c>
      <c r="CM150" s="132"/>
      <c r="CN150" s="132"/>
      <c r="CO150" s="132"/>
      <c r="CP150" s="132"/>
      <c r="CQ150" s="132"/>
      <c r="CR150" s="132"/>
      <c r="CS150" s="132"/>
      <c r="CT150" s="132"/>
      <c r="CU150" s="132"/>
      <c r="CV150" s="132"/>
      <c r="CW150" s="132"/>
      <c r="CX150" s="132"/>
      <c r="CY150" s="132"/>
    </row>
    <row r="151" spans="1:103" s="130" customFormat="1" x14ac:dyDescent="0.25">
      <c r="A151" s="156" t="s">
        <v>33</v>
      </c>
      <c r="B151" s="158">
        <v>0</v>
      </c>
      <c r="C151" s="158">
        <v>0</v>
      </c>
      <c r="D151" s="158">
        <v>0</v>
      </c>
      <c r="E151" s="158">
        <v>0</v>
      </c>
      <c r="F151" s="158">
        <v>0</v>
      </c>
      <c r="G151" s="158">
        <v>0</v>
      </c>
      <c r="H151" s="158">
        <v>0</v>
      </c>
      <c r="I151" s="158">
        <v>0</v>
      </c>
      <c r="J151" s="158">
        <v>0</v>
      </c>
      <c r="K151" s="158">
        <v>0</v>
      </c>
      <c r="L151" s="158">
        <v>0</v>
      </c>
      <c r="M151" s="158">
        <v>0</v>
      </c>
      <c r="N151" s="158">
        <v>0</v>
      </c>
      <c r="O151" s="158">
        <v>0</v>
      </c>
      <c r="P151" s="158">
        <v>0</v>
      </c>
      <c r="Q151" s="158">
        <v>0</v>
      </c>
      <c r="R151" s="158">
        <v>0</v>
      </c>
      <c r="S151" s="158">
        <v>0</v>
      </c>
      <c r="T151" s="158">
        <v>0</v>
      </c>
      <c r="U151" s="158">
        <v>0</v>
      </c>
      <c r="V151" s="158">
        <v>0</v>
      </c>
      <c r="W151" s="158">
        <v>0</v>
      </c>
      <c r="X151" s="158">
        <v>0</v>
      </c>
      <c r="Y151" s="158">
        <v>0</v>
      </c>
      <c r="Z151" s="158">
        <v>0</v>
      </c>
      <c r="AA151" s="158">
        <v>0</v>
      </c>
      <c r="AB151" s="158">
        <v>0</v>
      </c>
      <c r="AC151" s="158">
        <v>0</v>
      </c>
      <c r="AD151" s="158">
        <v>0</v>
      </c>
      <c r="AE151" s="158">
        <v>0</v>
      </c>
      <c r="AF151" s="158">
        <v>0</v>
      </c>
      <c r="AG151" s="158">
        <v>0</v>
      </c>
      <c r="AH151" s="158">
        <v>0</v>
      </c>
      <c r="AI151" s="158">
        <v>1736</v>
      </c>
      <c r="AJ151" s="158">
        <v>0</v>
      </c>
      <c r="AK151" s="158">
        <v>3068</v>
      </c>
      <c r="AL151" s="158"/>
      <c r="AM151" s="158">
        <v>4804</v>
      </c>
      <c r="AN151" s="158">
        <v>5021</v>
      </c>
      <c r="AO151" s="158">
        <v>5191</v>
      </c>
      <c r="AP151" s="158">
        <v>5519</v>
      </c>
      <c r="AQ151" s="158">
        <v>5758</v>
      </c>
      <c r="AR151" s="158">
        <v>6182</v>
      </c>
      <c r="AS151" s="159"/>
      <c r="AT151" s="103">
        <f t="shared" ref="AT151:BD151" si="92">SUM(AT147:AT148)</f>
        <v>6399</v>
      </c>
      <c r="AU151" s="103">
        <f t="shared" si="92"/>
        <v>6719</v>
      </c>
      <c r="AV151" s="103">
        <f t="shared" si="92"/>
        <v>7854</v>
      </c>
      <c r="AW151" s="103">
        <f t="shared" si="92"/>
        <v>7477</v>
      </c>
      <c r="AX151" s="103">
        <f t="shared" si="92"/>
        <v>6427</v>
      </c>
      <c r="AY151" s="103">
        <f t="shared" si="92"/>
        <v>5340</v>
      </c>
      <c r="AZ151" s="103">
        <f t="shared" si="92"/>
        <v>5358</v>
      </c>
      <c r="BA151" s="103">
        <f t="shared" si="92"/>
        <v>3981</v>
      </c>
      <c r="BB151" s="103">
        <f t="shared" si="92"/>
        <v>1277</v>
      </c>
      <c r="BC151" s="103">
        <f t="shared" si="92"/>
        <v>5258</v>
      </c>
      <c r="BD151" s="103">
        <f t="shared" si="92"/>
        <v>5605</v>
      </c>
      <c r="BE151" s="103"/>
      <c r="BF151" s="103">
        <f>SUM(BF147:BF148)</f>
        <v>2819</v>
      </c>
      <c r="BG151" s="103">
        <f>SUM(BG147:BG148)</f>
        <v>6080</v>
      </c>
      <c r="BH151" s="160" t="s">
        <v>33</v>
      </c>
      <c r="BI151" s="161"/>
      <c r="BJ151" s="161"/>
      <c r="BK151" s="105">
        <f>SUM(BK147:BK150)</f>
        <v>3261</v>
      </c>
      <c r="BL151" s="161"/>
      <c r="BM151" s="105">
        <f t="shared" ref="BM151:BX151" si="93">SUM(BM147:BM150)</f>
        <v>6080</v>
      </c>
      <c r="BN151" s="105">
        <f t="shared" si="93"/>
        <v>5722</v>
      </c>
      <c r="BO151" s="105">
        <f t="shared" si="93"/>
        <v>5873</v>
      </c>
      <c r="BP151" s="105">
        <f t="shared" si="93"/>
        <v>6326</v>
      </c>
      <c r="BQ151" s="105">
        <f t="shared" si="93"/>
        <v>6401</v>
      </c>
      <c r="BR151" s="105">
        <f t="shared" si="93"/>
        <v>7287</v>
      </c>
      <c r="BS151" s="105">
        <f t="shared" si="93"/>
        <v>8052</v>
      </c>
      <c r="BT151" s="105">
        <f t="shared" si="93"/>
        <v>7177</v>
      </c>
      <c r="BU151" s="105">
        <f t="shared" si="93"/>
        <v>6227</v>
      </c>
      <c r="BV151" s="105">
        <f t="shared" si="93"/>
        <v>6142</v>
      </c>
      <c r="BW151" s="105">
        <f t="shared" si="93"/>
        <v>6198</v>
      </c>
      <c r="BX151" s="105">
        <f t="shared" si="93"/>
        <v>6999</v>
      </c>
      <c r="BY151" s="105">
        <v>6344</v>
      </c>
      <c r="BZ151" s="105">
        <f t="shared" ref="BZ151:CY151" si="94">SUM(BZ147:BZ150)</f>
        <v>6566</v>
      </c>
      <c r="CA151" s="105">
        <f t="shared" si="94"/>
        <v>6647</v>
      </c>
      <c r="CB151" s="105">
        <f t="shared" si="94"/>
        <v>6458</v>
      </c>
      <c r="CC151" s="105">
        <f t="shared" si="94"/>
        <v>6349</v>
      </c>
      <c r="CD151" s="105">
        <f t="shared" si="94"/>
        <v>6812</v>
      </c>
      <c r="CE151" s="105">
        <f t="shared" si="94"/>
        <v>6911</v>
      </c>
      <c r="CF151" s="105">
        <f t="shared" si="94"/>
        <v>7550</v>
      </c>
      <c r="CG151" s="105">
        <f t="shared" si="94"/>
        <v>6943</v>
      </c>
      <c r="CH151" s="105">
        <f t="shared" si="94"/>
        <v>6446</v>
      </c>
      <c r="CI151" s="105">
        <f t="shared" si="94"/>
        <v>6551</v>
      </c>
      <c r="CJ151" s="105">
        <f t="shared" si="94"/>
        <v>7470</v>
      </c>
      <c r="CK151" s="105">
        <f t="shared" si="94"/>
        <v>7293</v>
      </c>
      <c r="CL151" s="105">
        <f t="shared" si="94"/>
        <v>7097</v>
      </c>
      <c r="CM151" s="105">
        <f t="shared" si="94"/>
        <v>0</v>
      </c>
      <c r="CN151" s="105">
        <f t="shared" si="94"/>
        <v>0</v>
      </c>
      <c r="CO151" s="105">
        <f t="shared" si="94"/>
        <v>0</v>
      </c>
      <c r="CP151" s="105">
        <f t="shared" si="94"/>
        <v>0</v>
      </c>
      <c r="CQ151" s="105">
        <f t="shared" si="94"/>
        <v>0</v>
      </c>
      <c r="CR151" s="105">
        <f t="shared" si="94"/>
        <v>0</v>
      </c>
      <c r="CS151" s="105">
        <f t="shared" si="94"/>
        <v>0</v>
      </c>
      <c r="CT151" s="105">
        <f t="shared" si="94"/>
        <v>0</v>
      </c>
      <c r="CU151" s="105">
        <f t="shared" si="94"/>
        <v>0</v>
      </c>
      <c r="CV151" s="105">
        <f t="shared" si="94"/>
        <v>0</v>
      </c>
      <c r="CW151" s="105">
        <f t="shared" si="94"/>
        <v>0</v>
      </c>
      <c r="CX151" s="105">
        <f t="shared" si="94"/>
        <v>0</v>
      </c>
      <c r="CY151" s="105">
        <f t="shared" si="94"/>
        <v>0</v>
      </c>
    </row>
    <row r="152" spans="1:103" x14ac:dyDescent="0.25">
      <c r="A152" s="52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101"/>
      <c r="AK152" s="53"/>
      <c r="AL152" s="101"/>
      <c r="AM152" s="53"/>
      <c r="AN152" s="53"/>
      <c r="AO152" s="53"/>
      <c r="AP152" s="53"/>
      <c r="AQ152" s="53"/>
      <c r="AR152" s="53"/>
      <c r="AS152" s="101"/>
      <c r="AT152" s="53"/>
      <c r="AU152" s="53"/>
      <c r="AV152" s="53"/>
      <c r="AW152" s="53"/>
      <c r="AX152" s="53"/>
      <c r="AY152" s="53"/>
      <c r="AZ152" s="53"/>
      <c r="BA152" s="101"/>
      <c r="BB152" s="101"/>
      <c r="BC152" s="53"/>
      <c r="BD152" s="53"/>
      <c r="BE152" s="53"/>
      <c r="BF152" s="53"/>
      <c r="BG152" s="53"/>
      <c r="BH152" s="52"/>
      <c r="BI152" s="53"/>
      <c r="BJ152" s="53"/>
      <c r="BK152" s="53"/>
      <c r="BL152" s="53"/>
      <c r="BM152" s="53"/>
      <c r="BN152" s="53"/>
      <c r="BO152" s="53"/>
      <c r="BP152" s="53"/>
      <c r="BQ152" s="53"/>
      <c r="BR152" s="53"/>
      <c r="BS152" s="53"/>
      <c r="BT152" s="53"/>
      <c r="BU152" s="53"/>
      <c r="BV152" s="53"/>
      <c r="BW152" s="53"/>
      <c r="BX152" s="53"/>
      <c r="BY152" s="53"/>
      <c r="BZ152" s="53"/>
      <c r="CA152" s="53"/>
      <c r="CB152" s="53"/>
      <c r="CC152" s="53"/>
      <c r="CD152" s="53"/>
      <c r="CE152" s="53"/>
      <c r="CF152" s="53"/>
      <c r="CG152" s="53"/>
      <c r="CH152" s="53"/>
      <c r="CI152" s="53"/>
      <c r="CJ152" s="53"/>
      <c r="CK152" s="53"/>
      <c r="CL152" s="53"/>
      <c r="CM152" s="53"/>
      <c r="CN152" s="53"/>
      <c r="CO152" s="53"/>
      <c r="CP152" s="53"/>
      <c r="CQ152" s="53"/>
      <c r="CR152" s="53"/>
      <c r="CS152" s="53"/>
      <c r="CT152" s="53"/>
      <c r="CU152" s="53"/>
      <c r="CV152" s="53"/>
      <c r="CW152" s="53"/>
      <c r="CX152" s="53"/>
      <c r="CY152" s="53"/>
    </row>
    <row r="153" spans="1:103" s="51" customFormat="1" x14ac:dyDescent="0.25">
      <c r="A153" s="148" t="s">
        <v>134</v>
      </c>
      <c r="B153" s="149"/>
      <c r="C153" s="150">
        <v>43831</v>
      </c>
      <c r="D153" s="150">
        <v>43862</v>
      </c>
      <c r="E153" s="150">
        <v>43891</v>
      </c>
      <c r="F153" s="150">
        <v>43922</v>
      </c>
      <c r="G153" s="150">
        <v>43952</v>
      </c>
      <c r="H153" s="150">
        <v>43983</v>
      </c>
      <c r="I153" s="150">
        <v>44013</v>
      </c>
      <c r="J153" s="150">
        <v>44044</v>
      </c>
      <c r="K153" s="150">
        <v>44075</v>
      </c>
      <c r="L153" s="150">
        <v>44105</v>
      </c>
      <c r="M153" s="150">
        <v>44136</v>
      </c>
      <c r="N153" s="150">
        <v>44166</v>
      </c>
      <c r="O153" s="149"/>
      <c r="P153" s="150">
        <v>44197</v>
      </c>
      <c r="Q153" s="150">
        <v>44228</v>
      </c>
      <c r="R153" s="150">
        <v>44256</v>
      </c>
      <c r="S153" s="150">
        <v>44287</v>
      </c>
      <c r="T153" s="150">
        <v>44317</v>
      </c>
      <c r="U153" s="150">
        <v>44348</v>
      </c>
      <c r="V153" s="150">
        <v>44378</v>
      </c>
      <c r="W153" s="150">
        <v>44409</v>
      </c>
      <c r="X153" s="150">
        <v>44440</v>
      </c>
      <c r="Y153" s="150">
        <v>44470</v>
      </c>
      <c r="Z153" s="150">
        <v>44501</v>
      </c>
      <c r="AA153" s="150">
        <v>44531</v>
      </c>
      <c r="AB153" s="149"/>
      <c r="AC153" s="150">
        <v>44562</v>
      </c>
      <c r="AD153" s="150">
        <v>44593</v>
      </c>
      <c r="AE153" s="150">
        <v>44621</v>
      </c>
      <c r="AF153" s="150">
        <v>44652</v>
      </c>
      <c r="AG153" s="150">
        <v>44682</v>
      </c>
      <c r="AH153" s="150">
        <v>44713</v>
      </c>
      <c r="AI153" s="150" t="s">
        <v>8</v>
      </c>
      <c r="AJ153" s="151" t="s">
        <v>7</v>
      </c>
      <c r="AK153" s="150" t="s">
        <v>10</v>
      </c>
      <c r="AL153" s="151"/>
      <c r="AM153" s="150">
        <v>44743</v>
      </c>
      <c r="AN153" s="150">
        <v>44774</v>
      </c>
      <c r="AO153" s="150">
        <v>44805</v>
      </c>
      <c r="AP153" s="150">
        <v>44835</v>
      </c>
      <c r="AQ153" s="150">
        <v>44866</v>
      </c>
      <c r="AR153" s="150">
        <v>44896</v>
      </c>
      <c r="AS153" s="152"/>
      <c r="AT153" s="33" t="e">
        <f t="shared" ref="AT153:BD153" ca="1" si="95">AT$5</f>
        <v>#NAME?</v>
      </c>
      <c r="AU153" s="33" t="e">
        <f t="shared" ca="1" si="95"/>
        <v>#NAME?</v>
      </c>
      <c r="AV153" s="33" t="e">
        <f t="shared" ca="1" si="95"/>
        <v>#NAME?</v>
      </c>
      <c r="AW153" s="33" t="e">
        <f t="shared" ca="1" si="95"/>
        <v>#NAME?</v>
      </c>
      <c r="AX153" s="33" t="e">
        <f t="shared" ca="1" si="95"/>
        <v>#NAME?</v>
      </c>
      <c r="AY153" s="33" t="e">
        <f t="shared" ca="1" si="95"/>
        <v>#NAME?</v>
      </c>
      <c r="AZ153" s="33" t="e">
        <f t="shared" ca="1" si="95"/>
        <v>#NAME?</v>
      </c>
      <c r="BA153" s="34" t="str">
        <f t="shared" si="95"/>
        <v>1 - 24 de Ago-23</v>
      </c>
      <c r="BB153" s="34" t="str">
        <f t="shared" si="95"/>
        <v>24 - 31 de Ago-23</v>
      </c>
      <c r="BC153" s="33" t="e">
        <f t="shared" ca="1" si="95"/>
        <v>#NAME?</v>
      </c>
      <c r="BD153" s="33" t="e">
        <f t="shared" ca="1" si="95"/>
        <v>#NAME?</v>
      </c>
      <c r="BE153" s="33"/>
      <c r="BF153" s="33" t="str">
        <f>BF$5</f>
        <v>01 - 15-Out-2023</v>
      </c>
      <c r="BG153" s="33" t="e">
        <f ca="1">BG$5</f>
        <v>#NAME?</v>
      </c>
      <c r="BH153" s="64" t="s">
        <v>135</v>
      </c>
      <c r="BI153" s="66"/>
      <c r="BJ153" s="66"/>
      <c r="BK153" s="9" t="str">
        <f>BK$5</f>
        <v>16 - 31-Out-2023</v>
      </c>
      <c r="BL153" s="66"/>
      <c r="BM153" s="9">
        <f t="shared" ref="BM153:CY153" si="96">BM$5</f>
        <v>45200</v>
      </c>
      <c r="BN153" s="37" t="e">
        <f t="shared" ca="1" si="96"/>
        <v>#NAME?</v>
      </c>
      <c r="BO153" s="37" t="e">
        <f t="shared" ca="1" si="96"/>
        <v>#NAME?</v>
      </c>
      <c r="BP153" s="37" t="e">
        <f t="shared" ca="1" si="96"/>
        <v>#NAME?</v>
      </c>
      <c r="BQ153" s="37" t="e">
        <f t="shared" ca="1" si="96"/>
        <v>#NAME?</v>
      </c>
      <c r="BR153" s="37" t="e">
        <f t="shared" ca="1" si="96"/>
        <v>#NAME?</v>
      </c>
      <c r="BS153" s="37" t="e">
        <f t="shared" ca="1" si="96"/>
        <v>#NAME?</v>
      </c>
      <c r="BT153" s="37" t="e">
        <f t="shared" ca="1" si="96"/>
        <v>#NAME?</v>
      </c>
      <c r="BU153" s="37" t="e">
        <f t="shared" ca="1" si="96"/>
        <v>#NAME?</v>
      </c>
      <c r="BV153" s="37" t="e">
        <f t="shared" ca="1" si="96"/>
        <v>#NAME?</v>
      </c>
      <c r="BW153" s="37" t="e">
        <f t="shared" ca="1" si="96"/>
        <v>#NAME?</v>
      </c>
      <c r="BX153" s="37" t="e">
        <f t="shared" ca="1" si="96"/>
        <v>#NAME?</v>
      </c>
      <c r="BY153" s="37" t="e">
        <f t="shared" ca="1" si="96"/>
        <v>#NAME?</v>
      </c>
      <c r="BZ153" s="37" t="e">
        <f t="shared" ca="1" si="96"/>
        <v>#NAME?</v>
      </c>
      <c r="CA153" s="37" t="e">
        <f t="shared" ca="1" si="96"/>
        <v>#NAME?</v>
      </c>
      <c r="CB153" s="37" t="e">
        <f t="shared" ca="1" si="96"/>
        <v>#NAME?</v>
      </c>
      <c r="CC153" s="37" t="e">
        <f t="shared" ca="1" si="96"/>
        <v>#NAME?</v>
      </c>
      <c r="CD153" s="37" t="e">
        <f t="shared" ca="1" si="96"/>
        <v>#NAME?</v>
      </c>
      <c r="CE153" s="37" t="e">
        <f t="shared" ca="1" si="96"/>
        <v>#NAME?</v>
      </c>
      <c r="CF153" s="37" t="e">
        <f t="shared" ca="1" si="96"/>
        <v>#NAME?</v>
      </c>
      <c r="CG153" s="37" t="e">
        <f t="shared" ca="1" si="96"/>
        <v>#NAME?</v>
      </c>
      <c r="CH153" s="37" t="e">
        <f t="shared" ca="1" si="96"/>
        <v>#NAME?</v>
      </c>
      <c r="CI153" s="37" t="e">
        <f t="shared" ca="1" si="96"/>
        <v>#NAME?</v>
      </c>
      <c r="CJ153" s="37" t="e">
        <f t="shared" ca="1" si="96"/>
        <v>#NAME?</v>
      </c>
      <c r="CK153" s="37" t="e">
        <f t="shared" ca="1" si="96"/>
        <v>#NAME?</v>
      </c>
      <c r="CL153" s="37" t="e">
        <f t="shared" ca="1" si="96"/>
        <v>#NAME?</v>
      </c>
      <c r="CM153" s="37" t="e">
        <f t="shared" ca="1" si="96"/>
        <v>#NAME?</v>
      </c>
      <c r="CN153" s="37" t="e">
        <f t="shared" ca="1" si="96"/>
        <v>#NAME?</v>
      </c>
      <c r="CO153" s="37" t="e">
        <f t="shared" ca="1" si="96"/>
        <v>#NAME?</v>
      </c>
      <c r="CP153" s="37" t="e">
        <f t="shared" ca="1" si="96"/>
        <v>#NAME?</v>
      </c>
      <c r="CQ153" s="37" t="e">
        <f t="shared" ca="1" si="96"/>
        <v>#NAME?</v>
      </c>
      <c r="CR153" s="37" t="e">
        <f t="shared" ca="1" si="96"/>
        <v>#NAME?</v>
      </c>
      <c r="CS153" s="37" t="e">
        <f t="shared" ca="1" si="96"/>
        <v>#NAME?</v>
      </c>
      <c r="CT153" s="37" t="e">
        <f t="shared" ca="1" si="96"/>
        <v>#NAME?</v>
      </c>
      <c r="CU153" s="37" t="e">
        <f t="shared" ca="1" si="96"/>
        <v>#NAME?</v>
      </c>
      <c r="CV153" s="37" t="e">
        <f t="shared" ca="1" si="96"/>
        <v>#NAME?</v>
      </c>
      <c r="CW153" s="37" t="e">
        <f t="shared" ca="1" si="96"/>
        <v>#NAME?</v>
      </c>
      <c r="CX153" s="37" t="e">
        <f t="shared" ca="1" si="96"/>
        <v>#NAME?</v>
      </c>
      <c r="CY153" s="37" t="e">
        <f t="shared" ca="1" si="96"/>
        <v>#NAME?</v>
      </c>
    </row>
    <row r="154" spans="1:103" s="20" customFormat="1" x14ac:dyDescent="0.25">
      <c r="A154" s="153" t="s">
        <v>136</v>
      </c>
      <c r="B154" s="154"/>
      <c r="C154" s="155"/>
      <c r="D154" s="155"/>
      <c r="E154" s="155"/>
      <c r="F154" s="155"/>
      <c r="G154" s="155"/>
      <c r="H154" s="155"/>
      <c r="I154" s="155"/>
      <c r="J154" s="155"/>
      <c r="K154" s="155"/>
      <c r="L154" s="155"/>
      <c r="M154" s="155"/>
      <c r="N154" s="155"/>
      <c r="O154" s="155"/>
      <c r="P154" s="155"/>
      <c r="Q154" s="155"/>
      <c r="R154" s="155"/>
      <c r="S154" s="155"/>
      <c r="T154" s="155"/>
      <c r="U154" s="155"/>
      <c r="V154" s="155"/>
      <c r="W154" s="155"/>
      <c r="X154" s="155"/>
      <c r="Y154" s="155"/>
      <c r="Z154" s="155"/>
      <c r="AA154" s="155"/>
      <c r="AB154" s="155"/>
      <c r="AC154" s="155"/>
      <c r="AD154" s="155"/>
      <c r="AE154" s="155"/>
      <c r="AF154" s="155"/>
      <c r="AG154" s="155"/>
      <c r="AH154" s="155"/>
      <c r="AI154" s="155">
        <v>3</v>
      </c>
      <c r="AJ154" s="155"/>
      <c r="AK154" s="155">
        <v>10</v>
      </c>
      <c r="AL154" s="155"/>
      <c r="AM154" s="155">
        <v>13</v>
      </c>
      <c r="AN154" s="155">
        <v>19</v>
      </c>
      <c r="AO154" s="155">
        <v>12</v>
      </c>
      <c r="AP154" s="155">
        <v>13</v>
      </c>
      <c r="AQ154" s="155">
        <v>9</v>
      </c>
      <c r="AR154" s="155">
        <v>14</v>
      </c>
      <c r="AS154" s="121"/>
      <c r="AT154" s="23">
        <v>16</v>
      </c>
      <c r="AU154" s="23">
        <v>8</v>
      </c>
      <c r="AV154" s="23">
        <v>11</v>
      </c>
      <c r="AW154" s="23">
        <v>14</v>
      </c>
      <c r="AX154" s="23">
        <v>13</v>
      </c>
      <c r="AY154" s="23">
        <v>12</v>
      </c>
      <c r="AZ154" s="23">
        <v>12</v>
      </c>
      <c r="BA154" s="23">
        <v>10</v>
      </c>
      <c r="BB154" s="23">
        <v>2</v>
      </c>
      <c r="BC154" s="23">
        <v>12</v>
      </c>
      <c r="BD154" s="23">
        <v>19</v>
      </c>
      <c r="BE154" s="23"/>
      <c r="BF154" s="23">
        <v>3</v>
      </c>
      <c r="BG154" s="23">
        <f>BF154+BK154</f>
        <v>14</v>
      </c>
      <c r="BH154" s="68" t="s">
        <v>136</v>
      </c>
      <c r="BI154" s="121"/>
      <c r="BJ154" s="121"/>
      <c r="BK154" s="23">
        <v>11</v>
      </c>
      <c r="BL154" s="121"/>
      <c r="BM154" s="23">
        <f>BG154</f>
        <v>14</v>
      </c>
      <c r="BN154" s="23">
        <v>19</v>
      </c>
      <c r="BO154" s="23">
        <v>20</v>
      </c>
      <c r="BP154" s="23">
        <v>14</v>
      </c>
      <c r="BQ154" s="23">
        <v>19</v>
      </c>
      <c r="BR154" s="23">
        <v>13</v>
      </c>
      <c r="BS154" s="23">
        <v>10</v>
      </c>
      <c r="BT154" s="23">
        <v>12</v>
      </c>
      <c r="BU154" s="23">
        <v>17</v>
      </c>
      <c r="BV154" s="23">
        <v>16</v>
      </c>
      <c r="BW154" s="23">
        <v>11</v>
      </c>
      <c r="BX154" s="23">
        <v>21</v>
      </c>
      <c r="BY154" s="23">
        <v>15</v>
      </c>
      <c r="BZ154" s="23">
        <v>11</v>
      </c>
      <c r="CA154" s="23">
        <v>17</v>
      </c>
      <c r="CB154" s="23">
        <v>9</v>
      </c>
      <c r="CC154" s="23">
        <v>9</v>
      </c>
      <c r="CD154" s="23">
        <v>13</v>
      </c>
      <c r="CE154" s="23">
        <v>10</v>
      </c>
      <c r="CF154" s="23">
        <v>14</v>
      </c>
      <c r="CG154" s="23">
        <v>19</v>
      </c>
      <c r="CH154" s="23">
        <v>10</v>
      </c>
      <c r="CI154" s="23">
        <v>12</v>
      </c>
      <c r="CJ154" s="23">
        <v>9</v>
      </c>
      <c r="CK154" s="23">
        <v>14</v>
      </c>
      <c r="CL154" s="23">
        <v>11</v>
      </c>
      <c r="CM154" s="23"/>
      <c r="CN154" s="23"/>
      <c r="CO154" s="23"/>
      <c r="CP154" s="23"/>
      <c r="CQ154" s="23"/>
      <c r="CR154" s="23"/>
      <c r="CS154" s="23"/>
      <c r="CT154" s="23"/>
      <c r="CU154" s="23"/>
      <c r="CV154" s="23"/>
      <c r="CW154" s="23"/>
      <c r="CX154" s="23"/>
      <c r="CY154" s="23"/>
    </row>
    <row r="155" spans="1:103" s="20" customFormat="1" x14ac:dyDescent="0.25">
      <c r="A155" s="153" t="s">
        <v>137</v>
      </c>
      <c r="B155" s="154"/>
      <c r="C155" s="155"/>
      <c r="D155" s="155"/>
      <c r="E155" s="155"/>
      <c r="F155" s="155"/>
      <c r="G155" s="155"/>
      <c r="H155" s="155"/>
      <c r="I155" s="155"/>
      <c r="J155" s="155"/>
      <c r="K155" s="155"/>
      <c r="L155" s="155"/>
      <c r="M155" s="155"/>
      <c r="N155" s="155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5"/>
      <c r="AD155" s="155"/>
      <c r="AE155" s="155"/>
      <c r="AF155" s="155"/>
      <c r="AG155" s="155"/>
      <c r="AH155" s="155"/>
      <c r="AI155" s="155"/>
      <c r="AJ155" s="155"/>
      <c r="AK155" s="155"/>
      <c r="AL155" s="155"/>
      <c r="AM155" s="155"/>
      <c r="AN155" s="155"/>
      <c r="AO155" s="155"/>
      <c r="AP155" s="155"/>
      <c r="AQ155" s="155"/>
      <c r="AR155" s="155"/>
      <c r="AS155" s="121"/>
      <c r="AT155" s="23"/>
      <c r="AU155" s="23"/>
      <c r="AV155" s="23"/>
      <c r="AW155" s="23"/>
      <c r="AX155" s="23">
        <v>0</v>
      </c>
      <c r="AY155" s="23">
        <v>0</v>
      </c>
      <c r="AZ155" s="23">
        <v>1</v>
      </c>
      <c r="BA155" s="23">
        <v>0</v>
      </c>
      <c r="BB155" s="23">
        <v>0</v>
      </c>
      <c r="BC155" s="23">
        <v>0</v>
      </c>
      <c r="BD155" s="23">
        <v>0</v>
      </c>
      <c r="BE155" s="23"/>
      <c r="BF155" s="23">
        <v>0</v>
      </c>
      <c r="BG155" s="23">
        <f>BF155+BK155</f>
        <v>0</v>
      </c>
      <c r="BH155" s="68" t="s">
        <v>137</v>
      </c>
      <c r="BI155" s="121"/>
      <c r="BJ155" s="121"/>
      <c r="BK155" s="23">
        <v>0</v>
      </c>
      <c r="BL155" s="121"/>
      <c r="BM155" s="23">
        <f>BG155</f>
        <v>0</v>
      </c>
      <c r="BN155" s="23">
        <v>0</v>
      </c>
      <c r="BO155" s="23">
        <v>0</v>
      </c>
      <c r="BP155" s="23">
        <v>1</v>
      </c>
      <c r="BQ155" s="23">
        <v>0</v>
      </c>
      <c r="BR155" s="23">
        <v>0</v>
      </c>
      <c r="BS155" s="23">
        <v>1</v>
      </c>
      <c r="BT155" s="23">
        <v>0</v>
      </c>
      <c r="BU155" s="23">
        <v>0</v>
      </c>
      <c r="BV155" s="23">
        <v>0</v>
      </c>
      <c r="BW155" s="23">
        <v>1</v>
      </c>
      <c r="BX155" s="23">
        <v>1</v>
      </c>
      <c r="BY155" s="23">
        <v>2</v>
      </c>
      <c r="BZ155" s="23">
        <v>0</v>
      </c>
      <c r="CA155" s="23">
        <v>2</v>
      </c>
      <c r="CB155" s="23">
        <v>1</v>
      </c>
      <c r="CC155" s="23">
        <v>2</v>
      </c>
      <c r="CD155" s="23">
        <v>2</v>
      </c>
      <c r="CE155" s="23">
        <v>1</v>
      </c>
      <c r="CF155" s="23">
        <v>0</v>
      </c>
      <c r="CG155" s="23">
        <v>1</v>
      </c>
      <c r="CH155" s="23">
        <v>2</v>
      </c>
      <c r="CI155" s="23">
        <v>1</v>
      </c>
      <c r="CJ155" s="23">
        <v>1</v>
      </c>
      <c r="CK155" s="23">
        <v>3</v>
      </c>
      <c r="CL155" s="23">
        <v>0</v>
      </c>
      <c r="CM155" s="23"/>
      <c r="CN155" s="23"/>
      <c r="CO155" s="23"/>
      <c r="CP155" s="23"/>
      <c r="CQ155" s="23"/>
      <c r="CR155" s="23"/>
      <c r="CS155" s="23"/>
      <c r="CT155" s="23"/>
      <c r="CU155" s="23"/>
      <c r="CV155" s="23"/>
      <c r="CW155" s="23"/>
      <c r="CX155" s="23"/>
      <c r="CY155" s="23"/>
    </row>
    <row r="156" spans="1:103" s="20" customFormat="1" x14ac:dyDescent="0.25">
      <c r="A156" s="153" t="s">
        <v>138</v>
      </c>
      <c r="B156" s="154"/>
      <c r="C156" s="155"/>
      <c r="D156" s="155"/>
      <c r="E156" s="155"/>
      <c r="F156" s="155"/>
      <c r="G156" s="155"/>
      <c r="H156" s="155"/>
      <c r="I156" s="155"/>
      <c r="J156" s="155"/>
      <c r="K156" s="155"/>
      <c r="L156" s="155"/>
      <c r="M156" s="155"/>
      <c r="N156" s="155"/>
      <c r="O156" s="155"/>
      <c r="P156" s="155"/>
      <c r="Q156" s="155"/>
      <c r="R156" s="155"/>
      <c r="S156" s="155"/>
      <c r="T156" s="155"/>
      <c r="U156" s="155"/>
      <c r="V156" s="155"/>
      <c r="W156" s="155"/>
      <c r="X156" s="155"/>
      <c r="Y156" s="155"/>
      <c r="Z156" s="155"/>
      <c r="AA156" s="155"/>
      <c r="AB156" s="155"/>
      <c r="AC156" s="155"/>
      <c r="AD156" s="155"/>
      <c r="AE156" s="155"/>
      <c r="AF156" s="155"/>
      <c r="AG156" s="155"/>
      <c r="AH156" s="155"/>
      <c r="AI156" s="155">
        <v>0</v>
      </c>
      <c r="AJ156" s="155"/>
      <c r="AK156" s="155">
        <v>0</v>
      </c>
      <c r="AL156" s="155"/>
      <c r="AM156" s="155">
        <v>0</v>
      </c>
      <c r="AN156" s="155">
        <v>1</v>
      </c>
      <c r="AO156" s="155">
        <v>3</v>
      </c>
      <c r="AP156" s="155">
        <v>2</v>
      </c>
      <c r="AQ156" s="155">
        <v>2</v>
      </c>
      <c r="AR156" s="155">
        <v>3</v>
      </c>
      <c r="AS156" s="121"/>
      <c r="AT156" s="23">
        <v>0</v>
      </c>
      <c r="AU156" s="23">
        <v>44</v>
      </c>
      <c r="AV156" s="23">
        <v>1</v>
      </c>
      <c r="AW156" s="23">
        <v>2</v>
      </c>
      <c r="AX156" s="23">
        <v>0</v>
      </c>
      <c r="AY156" s="23">
        <v>3</v>
      </c>
      <c r="AZ156" s="23">
        <v>1</v>
      </c>
      <c r="BA156" s="23">
        <v>3</v>
      </c>
      <c r="BB156" s="23">
        <v>1</v>
      </c>
      <c r="BC156" s="23">
        <v>4</v>
      </c>
      <c r="BD156" s="23">
        <v>0</v>
      </c>
      <c r="BE156" s="23"/>
      <c r="BF156" s="23">
        <v>0</v>
      </c>
      <c r="BG156" s="23">
        <f>BF156+BK156</f>
        <v>2</v>
      </c>
      <c r="BH156" s="68" t="s">
        <v>138</v>
      </c>
      <c r="BI156" s="121"/>
      <c r="BJ156" s="121"/>
      <c r="BK156" s="23">
        <v>2</v>
      </c>
      <c r="BL156" s="121"/>
      <c r="BM156" s="23">
        <f>BG156</f>
        <v>2</v>
      </c>
      <c r="BN156" s="23">
        <v>1</v>
      </c>
      <c r="BO156" s="23">
        <v>1</v>
      </c>
      <c r="BP156" s="23">
        <v>3</v>
      </c>
      <c r="BQ156" s="23">
        <v>1</v>
      </c>
      <c r="BR156" s="23">
        <v>1</v>
      </c>
      <c r="BS156" s="23">
        <v>0</v>
      </c>
      <c r="BT156" s="23">
        <v>2</v>
      </c>
      <c r="BU156" s="23">
        <v>2</v>
      </c>
      <c r="BV156" s="23">
        <v>0</v>
      </c>
      <c r="BW156" s="23">
        <v>3</v>
      </c>
      <c r="BX156" s="23">
        <v>2</v>
      </c>
      <c r="BY156" s="23">
        <v>2</v>
      </c>
      <c r="BZ156" s="23">
        <v>0</v>
      </c>
      <c r="CA156" s="23">
        <v>0</v>
      </c>
      <c r="CB156" s="23">
        <v>3</v>
      </c>
      <c r="CC156" s="23">
        <v>0</v>
      </c>
      <c r="CD156" s="23">
        <v>1</v>
      </c>
      <c r="CE156" s="23">
        <v>4</v>
      </c>
      <c r="CF156" s="23">
        <v>2</v>
      </c>
      <c r="CG156" s="23">
        <v>1</v>
      </c>
      <c r="CH156" s="55">
        <v>1</v>
      </c>
      <c r="CI156" s="23">
        <v>1</v>
      </c>
      <c r="CJ156" s="23">
        <v>0</v>
      </c>
      <c r="CK156" s="23">
        <v>2</v>
      </c>
      <c r="CL156" s="23">
        <v>4</v>
      </c>
      <c r="CM156" s="23"/>
      <c r="CN156" s="23"/>
      <c r="CO156" s="23"/>
      <c r="CP156" s="23"/>
      <c r="CQ156" s="23"/>
      <c r="CR156" s="23"/>
      <c r="CS156" s="23"/>
      <c r="CT156" s="23"/>
      <c r="CU156" s="23"/>
      <c r="CV156" s="23"/>
      <c r="CW156" s="23"/>
      <c r="CX156" s="23"/>
      <c r="CY156" s="23"/>
    </row>
    <row r="157" spans="1:103" s="20" customFormat="1" x14ac:dyDescent="0.25">
      <c r="A157" s="153" t="s">
        <v>139</v>
      </c>
      <c r="B157" s="154"/>
      <c r="C157" s="155"/>
      <c r="D157" s="155"/>
      <c r="E157" s="155"/>
      <c r="F157" s="155"/>
      <c r="G157" s="155"/>
      <c r="H157" s="155"/>
      <c r="I157" s="155"/>
      <c r="J157" s="155"/>
      <c r="K157" s="155"/>
      <c r="L157" s="155"/>
      <c r="M157" s="155"/>
      <c r="N157" s="155"/>
      <c r="O157" s="155"/>
      <c r="P157" s="155"/>
      <c r="Q157" s="155"/>
      <c r="R157" s="155"/>
      <c r="S157" s="155"/>
      <c r="T157" s="155"/>
      <c r="U157" s="155"/>
      <c r="V157" s="155"/>
      <c r="W157" s="155"/>
      <c r="X157" s="155"/>
      <c r="Y157" s="155"/>
      <c r="Z157" s="155"/>
      <c r="AA157" s="155"/>
      <c r="AB157" s="155"/>
      <c r="AC157" s="155"/>
      <c r="AD157" s="155"/>
      <c r="AE157" s="155"/>
      <c r="AF157" s="155"/>
      <c r="AG157" s="155"/>
      <c r="AH157" s="155"/>
      <c r="AI157" s="155">
        <v>4</v>
      </c>
      <c r="AJ157" s="155"/>
      <c r="AK157" s="155">
        <v>15</v>
      </c>
      <c r="AL157" s="155"/>
      <c r="AM157" s="155">
        <v>19</v>
      </c>
      <c r="AN157" s="155">
        <v>29</v>
      </c>
      <c r="AO157" s="155">
        <v>21</v>
      </c>
      <c r="AP157" s="155">
        <v>31</v>
      </c>
      <c r="AQ157" s="155">
        <v>31</v>
      </c>
      <c r="AR157" s="155">
        <v>22</v>
      </c>
      <c r="AS157" s="121"/>
      <c r="AT157" s="23">
        <v>39</v>
      </c>
      <c r="AU157" s="23">
        <v>2</v>
      </c>
      <c r="AV157" s="23">
        <v>44</v>
      </c>
      <c r="AW157" s="23">
        <v>30</v>
      </c>
      <c r="AX157" s="23">
        <v>30</v>
      </c>
      <c r="AY157" s="23">
        <v>26</v>
      </c>
      <c r="AZ157" s="23">
        <v>26</v>
      </c>
      <c r="BA157" s="23">
        <v>14</v>
      </c>
      <c r="BB157" s="23">
        <v>4</v>
      </c>
      <c r="BC157" s="23">
        <v>18</v>
      </c>
      <c r="BD157" s="23">
        <v>32</v>
      </c>
      <c r="BE157" s="23"/>
      <c r="BF157" s="23">
        <v>14</v>
      </c>
      <c r="BG157" s="23">
        <f>BF157+BK157</f>
        <v>27</v>
      </c>
      <c r="BH157" s="68" t="s">
        <v>139</v>
      </c>
      <c r="BI157" s="121"/>
      <c r="BJ157" s="121"/>
      <c r="BK157" s="23">
        <v>13</v>
      </c>
      <c r="BL157" s="121"/>
      <c r="BM157" s="23">
        <f>BG157</f>
        <v>27</v>
      </c>
      <c r="BN157" s="23">
        <v>30</v>
      </c>
      <c r="BO157" s="23">
        <v>33</v>
      </c>
      <c r="BP157" s="23">
        <v>35</v>
      </c>
      <c r="BQ157" s="23">
        <v>28</v>
      </c>
      <c r="BR157" s="23">
        <v>24</v>
      </c>
      <c r="BS157" s="23">
        <v>15</v>
      </c>
      <c r="BT157" s="23">
        <v>35</v>
      </c>
      <c r="BU157" s="23">
        <v>29</v>
      </c>
      <c r="BV157" s="23">
        <v>18</v>
      </c>
      <c r="BW157" s="23">
        <v>28</v>
      </c>
      <c r="BX157" s="23">
        <v>23</v>
      </c>
      <c r="BY157" s="23">
        <v>32</v>
      </c>
      <c r="BZ157" s="23">
        <v>21</v>
      </c>
      <c r="CA157" s="23">
        <v>26</v>
      </c>
      <c r="CB157" s="23">
        <v>21</v>
      </c>
      <c r="CC157" s="23">
        <v>19</v>
      </c>
      <c r="CD157" s="23">
        <v>34</v>
      </c>
      <c r="CE157" s="23">
        <v>36</v>
      </c>
      <c r="CF157" s="23">
        <v>27</v>
      </c>
      <c r="CG157" s="137">
        <v>37</v>
      </c>
      <c r="CH157" s="177">
        <v>29</v>
      </c>
      <c r="CI157" s="121">
        <v>25</v>
      </c>
      <c r="CJ157" s="23">
        <v>19</v>
      </c>
      <c r="CK157" s="23">
        <v>18</v>
      </c>
      <c r="CL157" s="23">
        <v>24</v>
      </c>
      <c r="CM157" s="23"/>
      <c r="CN157" s="23"/>
      <c r="CO157" s="23"/>
      <c r="CP157" s="23"/>
      <c r="CQ157" s="23"/>
      <c r="CR157" s="23"/>
      <c r="CS157" s="23"/>
      <c r="CT157" s="23"/>
      <c r="CU157" s="23"/>
      <c r="CV157" s="23"/>
      <c r="CW157" s="23"/>
      <c r="CX157" s="23"/>
      <c r="CY157" s="23"/>
    </row>
    <row r="158" spans="1:103" s="130" customFormat="1" x14ac:dyDescent="0.25">
      <c r="A158" s="156" t="s">
        <v>33</v>
      </c>
      <c r="B158" s="158">
        <v>0</v>
      </c>
      <c r="C158" s="158">
        <v>0</v>
      </c>
      <c r="D158" s="158">
        <v>0</v>
      </c>
      <c r="E158" s="158">
        <v>0</v>
      </c>
      <c r="F158" s="158">
        <v>0</v>
      </c>
      <c r="G158" s="158">
        <v>0</v>
      </c>
      <c r="H158" s="158">
        <v>0</v>
      </c>
      <c r="I158" s="158">
        <v>0</v>
      </c>
      <c r="J158" s="158">
        <v>0</v>
      </c>
      <c r="K158" s="158">
        <v>0</v>
      </c>
      <c r="L158" s="158">
        <v>0</v>
      </c>
      <c r="M158" s="158">
        <v>0</v>
      </c>
      <c r="N158" s="158">
        <v>0</v>
      </c>
      <c r="O158" s="158">
        <v>0</v>
      </c>
      <c r="P158" s="158">
        <v>0</v>
      </c>
      <c r="Q158" s="158">
        <v>0</v>
      </c>
      <c r="R158" s="158">
        <v>0</v>
      </c>
      <c r="S158" s="158">
        <v>0</v>
      </c>
      <c r="T158" s="158">
        <v>0</v>
      </c>
      <c r="U158" s="158">
        <v>0</v>
      </c>
      <c r="V158" s="158">
        <v>0</v>
      </c>
      <c r="W158" s="158">
        <v>0</v>
      </c>
      <c r="X158" s="158">
        <v>0</v>
      </c>
      <c r="Y158" s="158">
        <v>0</v>
      </c>
      <c r="Z158" s="158">
        <v>0</v>
      </c>
      <c r="AA158" s="158">
        <v>0</v>
      </c>
      <c r="AB158" s="158">
        <v>0</v>
      </c>
      <c r="AC158" s="158">
        <v>0</v>
      </c>
      <c r="AD158" s="158">
        <v>0</v>
      </c>
      <c r="AE158" s="158">
        <v>0</v>
      </c>
      <c r="AF158" s="158">
        <v>0</v>
      </c>
      <c r="AG158" s="158">
        <v>0</v>
      </c>
      <c r="AH158" s="158">
        <v>0</v>
      </c>
      <c r="AI158" s="158">
        <v>7</v>
      </c>
      <c r="AJ158" s="158">
        <v>0</v>
      </c>
      <c r="AK158" s="158">
        <v>25</v>
      </c>
      <c r="AL158" s="158"/>
      <c r="AM158" s="158">
        <v>32</v>
      </c>
      <c r="AN158" s="158">
        <v>49</v>
      </c>
      <c r="AO158" s="158">
        <v>36</v>
      </c>
      <c r="AP158" s="158">
        <v>46</v>
      </c>
      <c r="AQ158" s="158">
        <v>42</v>
      </c>
      <c r="AR158" s="158">
        <v>39</v>
      </c>
      <c r="AS158" s="159"/>
      <c r="AT158" s="103">
        <f t="shared" ref="AT158:BD158" si="97">SUM(AT154:AT157)</f>
        <v>55</v>
      </c>
      <c r="AU158" s="103">
        <f t="shared" si="97"/>
        <v>54</v>
      </c>
      <c r="AV158" s="103">
        <f t="shared" si="97"/>
        <v>56</v>
      </c>
      <c r="AW158" s="103">
        <f t="shared" si="97"/>
        <v>46</v>
      </c>
      <c r="AX158" s="103">
        <f t="shared" si="97"/>
        <v>43</v>
      </c>
      <c r="AY158" s="103">
        <f t="shared" si="97"/>
        <v>41</v>
      </c>
      <c r="AZ158" s="103">
        <f t="shared" si="97"/>
        <v>40</v>
      </c>
      <c r="BA158" s="103">
        <f t="shared" si="97"/>
        <v>27</v>
      </c>
      <c r="BB158" s="103">
        <f t="shared" si="97"/>
        <v>7</v>
      </c>
      <c r="BC158" s="103">
        <f t="shared" si="97"/>
        <v>34</v>
      </c>
      <c r="BD158" s="103">
        <f t="shared" si="97"/>
        <v>51</v>
      </c>
      <c r="BE158" s="103"/>
      <c r="BF158" s="103">
        <f>SUM(BF154:BF157)</f>
        <v>17</v>
      </c>
      <c r="BG158" s="103">
        <f>SUM(BG154:BG157)</f>
        <v>43</v>
      </c>
      <c r="BH158" s="160" t="s">
        <v>33</v>
      </c>
      <c r="BI158" s="161"/>
      <c r="BJ158" s="161"/>
      <c r="BK158" s="105">
        <f>SUM(BK154:BK157)</f>
        <v>26</v>
      </c>
      <c r="BL158" s="161"/>
      <c r="BM158" s="105">
        <f t="shared" ref="BM158:CY158" si="98">SUM(BM154:BM157)</f>
        <v>43</v>
      </c>
      <c r="BN158" s="105">
        <f t="shared" si="98"/>
        <v>50</v>
      </c>
      <c r="BO158" s="105">
        <f t="shared" si="98"/>
        <v>54</v>
      </c>
      <c r="BP158" s="105">
        <f t="shared" si="98"/>
        <v>53</v>
      </c>
      <c r="BQ158" s="105">
        <f t="shared" si="98"/>
        <v>48</v>
      </c>
      <c r="BR158" s="105">
        <f t="shared" si="98"/>
        <v>38</v>
      </c>
      <c r="BS158" s="105">
        <f t="shared" si="98"/>
        <v>26</v>
      </c>
      <c r="BT158" s="105">
        <f t="shared" si="98"/>
        <v>49</v>
      </c>
      <c r="BU158" s="105">
        <f t="shared" si="98"/>
        <v>48</v>
      </c>
      <c r="BV158" s="105">
        <f t="shared" si="98"/>
        <v>34</v>
      </c>
      <c r="BW158" s="105">
        <f t="shared" si="98"/>
        <v>43</v>
      </c>
      <c r="BX158" s="105">
        <f t="shared" si="98"/>
        <v>47</v>
      </c>
      <c r="BY158" s="105">
        <f t="shared" si="98"/>
        <v>51</v>
      </c>
      <c r="BZ158" s="105">
        <f t="shared" si="98"/>
        <v>32</v>
      </c>
      <c r="CA158" s="105">
        <f t="shared" si="98"/>
        <v>45</v>
      </c>
      <c r="CB158" s="105">
        <f t="shared" si="98"/>
        <v>34</v>
      </c>
      <c r="CC158" s="105">
        <f t="shared" si="98"/>
        <v>30</v>
      </c>
      <c r="CD158" s="105">
        <f t="shared" si="98"/>
        <v>50</v>
      </c>
      <c r="CE158" s="105">
        <f t="shared" si="98"/>
        <v>51</v>
      </c>
      <c r="CF158" s="105">
        <f t="shared" si="98"/>
        <v>43</v>
      </c>
      <c r="CG158" s="105">
        <f t="shared" si="98"/>
        <v>58</v>
      </c>
      <c r="CH158" s="178">
        <f t="shared" si="98"/>
        <v>42</v>
      </c>
      <c r="CI158" s="105">
        <f t="shared" si="98"/>
        <v>39</v>
      </c>
      <c r="CJ158" s="105">
        <f t="shared" si="98"/>
        <v>29</v>
      </c>
      <c r="CK158" s="105">
        <f t="shared" si="98"/>
        <v>37</v>
      </c>
      <c r="CL158" s="105">
        <f t="shared" si="98"/>
        <v>39</v>
      </c>
      <c r="CM158" s="105">
        <f t="shared" si="98"/>
        <v>0</v>
      </c>
      <c r="CN158" s="105">
        <f t="shared" si="98"/>
        <v>0</v>
      </c>
      <c r="CO158" s="105">
        <f t="shared" si="98"/>
        <v>0</v>
      </c>
      <c r="CP158" s="105">
        <f t="shared" si="98"/>
        <v>0</v>
      </c>
      <c r="CQ158" s="105">
        <f t="shared" si="98"/>
        <v>0</v>
      </c>
      <c r="CR158" s="105">
        <f t="shared" si="98"/>
        <v>0</v>
      </c>
      <c r="CS158" s="105">
        <f t="shared" si="98"/>
        <v>0</v>
      </c>
      <c r="CT158" s="105">
        <f t="shared" si="98"/>
        <v>0</v>
      </c>
      <c r="CU158" s="105">
        <f t="shared" si="98"/>
        <v>0</v>
      </c>
      <c r="CV158" s="105">
        <f t="shared" si="98"/>
        <v>0</v>
      </c>
      <c r="CW158" s="105">
        <f t="shared" si="98"/>
        <v>0</v>
      </c>
      <c r="CX158" s="105">
        <f t="shared" si="98"/>
        <v>0</v>
      </c>
      <c r="CY158" s="105">
        <f t="shared" si="98"/>
        <v>0</v>
      </c>
    </row>
  </sheetData>
  <mergeCells count="63">
    <mergeCell ref="BP83:BP85"/>
    <mergeCell ref="BQ83:BQ85"/>
    <mergeCell ref="BS83:BS85"/>
    <mergeCell ref="BT83:BT85"/>
    <mergeCell ref="CA83:CA85"/>
    <mergeCell ref="CB83:CB85"/>
    <mergeCell ref="AJ142:AJ143"/>
    <mergeCell ref="AL142:AL143"/>
    <mergeCell ref="BU83:BU85"/>
    <mergeCell ref="BV83:BV85"/>
    <mergeCell ref="BW83:BW85"/>
    <mergeCell ref="BX83:BX85"/>
    <mergeCell ref="BY83:BY85"/>
    <mergeCell ref="BZ83:BZ85"/>
    <mergeCell ref="BL80:BL85"/>
    <mergeCell ref="AK83:AK85"/>
    <mergeCell ref="AN83:AN85"/>
    <mergeCell ref="AO83:AO85"/>
    <mergeCell ref="AP83:AP85"/>
    <mergeCell ref="AS80:AS85"/>
    <mergeCell ref="BE80:BE85"/>
    <mergeCell ref="BI80:BI85"/>
    <mergeCell ref="BJ80:BJ85"/>
    <mergeCell ref="AQ83:AQ85"/>
    <mergeCell ref="AR83:AR85"/>
    <mergeCell ref="AT83:AT85"/>
    <mergeCell ref="AU83:AU85"/>
    <mergeCell ref="AW83:AW85"/>
    <mergeCell ref="AX83:AX85"/>
    <mergeCell ref="AY83:AY85"/>
    <mergeCell ref="B80:B85"/>
    <mergeCell ref="O80:O85"/>
    <mergeCell ref="AB80:AB85"/>
    <mergeCell ref="AJ80:AJ85"/>
    <mergeCell ref="AL80:AL85"/>
    <mergeCell ref="BI31:BI35"/>
    <mergeCell ref="BJ31:BJ35"/>
    <mergeCell ref="BL31:BL35"/>
    <mergeCell ref="BH43:BL43"/>
    <mergeCell ref="B70:B75"/>
    <mergeCell ref="O70:O75"/>
    <mergeCell ref="AB70:AB75"/>
    <mergeCell ref="AJ70:AJ75"/>
    <mergeCell ref="AL70:AL75"/>
    <mergeCell ref="AS70:AS76"/>
    <mergeCell ref="BE70:BE76"/>
    <mergeCell ref="BI70:BI76"/>
    <mergeCell ref="BJ70:BJ76"/>
    <mergeCell ref="BL70:BL76"/>
    <mergeCell ref="A2:CY2"/>
    <mergeCell ref="B3:AI3"/>
    <mergeCell ref="AJ3:BG3"/>
    <mergeCell ref="BI3:CY3"/>
    <mergeCell ref="B23:B25"/>
    <mergeCell ref="O23:O25"/>
    <mergeCell ref="AB23:AB25"/>
    <mergeCell ref="AJ23:AJ25"/>
    <mergeCell ref="AL23:AL26"/>
    <mergeCell ref="AS23:AS27"/>
    <mergeCell ref="BE23:BE27"/>
    <mergeCell ref="BI23:BI27"/>
    <mergeCell ref="BJ23:BJ27"/>
    <mergeCell ref="BL23:BL27"/>
  </mergeCells>
  <printOptions horizontalCentered="1"/>
  <pageMargins left="0" right="0" top="0.39370078740157483" bottom="0.39370078740157483" header="0" footer="0"/>
  <pageSetup paperSize="9" scale="93" firstPageNumber="0" fitToHeight="3" orientation="portrait" horizontalDpi="300" verticalDpi="300" r:id="rId1"/>
  <headerFooter>
    <oddHeader>&amp;C&amp;A</oddHeader>
    <oddFooter>&amp;C
Diretoria Geral - HETRIN&amp;RPágina &amp;P de &amp;N</oddFooter>
  </headerFooter>
  <rowBreaks count="2" manualBreakCount="2">
    <brk id="55" min="59" max="90" man="1"/>
    <brk id="105" min="59" max="9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58E1A-B1C4-4522-B27A-522CEF369F8D}">
  <sheetPr>
    <tabColor theme="9" tint="0.59999389629810485"/>
    <pageSetUpPr fitToPage="1"/>
  </sheetPr>
  <dimension ref="A1:IV84"/>
  <sheetViews>
    <sheetView showGridLines="0" tabSelected="1" view="pageBreakPreview" topLeftCell="BB1" zoomScaleNormal="100" zoomScaleSheetLayoutView="100" workbookViewId="0">
      <selection activeCell="A2" sqref="A2:CQ2"/>
    </sheetView>
  </sheetViews>
  <sheetFormatPr defaultRowHeight="12.75" x14ac:dyDescent="0.25"/>
  <cols>
    <col min="1" max="1" width="81.28515625" style="324" hidden="1" customWidth="1"/>
    <col min="2" max="28" width="12" style="325" hidden="1" customWidth="1"/>
    <col min="29" max="34" width="12" style="179" hidden="1" customWidth="1"/>
    <col min="35" max="35" width="15.7109375" style="325" hidden="1" customWidth="1"/>
    <col min="36" max="39" width="12.85546875" style="179" hidden="1" customWidth="1"/>
    <col min="40" max="41" width="8.28515625" style="179" hidden="1" customWidth="1"/>
    <col min="42" max="42" width="20.7109375" style="183" hidden="1" customWidth="1"/>
    <col min="43" max="43" width="15.7109375" style="183" hidden="1" customWidth="1"/>
    <col min="44" max="45" width="8.28515625" style="183" hidden="1" customWidth="1"/>
    <col min="46" max="47" width="15.7109375" style="183" hidden="1" customWidth="1"/>
    <col min="48" max="48" width="20.7109375" style="183" hidden="1" customWidth="1"/>
    <col min="49" max="49" width="15.7109375" style="183" hidden="1" customWidth="1"/>
    <col min="50" max="51" width="8.28515625" style="183" hidden="1" customWidth="1"/>
    <col min="52" max="52" width="11.85546875" style="183" hidden="1" customWidth="1"/>
    <col min="53" max="53" width="8.28515625" style="183" hidden="1" customWidth="1"/>
    <col min="54" max="54" width="64.5703125" style="183" customWidth="1"/>
    <col min="55" max="55" width="19.42578125" style="183" customWidth="1"/>
    <col min="56" max="57" width="19.42578125" style="183" hidden="1" customWidth="1"/>
    <col min="58" max="59" width="13.140625" style="183" hidden="1" customWidth="1"/>
    <col min="60" max="60" width="10.42578125" style="183" hidden="1" customWidth="1"/>
    <col min="61" max="61" width="13.140625" style="183" hidden="1" customWidth="1"/>
    <col min="62" max="62" width="9.7109375" style="183" hidden="1" customWidth="1"/>
    <col min="63" max="63" width="11.85546875" style="183" hidden="1" customWidth="1"/>
    <col min="64" max="64" width="7.85546875" style="183" hidden="1" customWidth="1"/>
    <col min="65" max="65" width="9.42578125" style="183" hidden="1" customWidth="1"/>
    <col min="66" max="71" width="20.7109375" style="183" hidden="1" customWidth="1"/>
    <col min="72" max="79" width="8.140625" style="183" hidden="1" customWidth="1"/>
    <col min="80" max="81" width="13.140625" style="183" hidden="1" customWidth="1"/>
    <col min="82" max="82" width="13.140625" style="183" customWidth="1"/>
    <col min="83" max="95" width="13.7109375" style="183" hidden="1" customWidth="1"/>
    <col min="96" max="16384" width="9.140625" style="183"/>
  </cols>
  <sheetData>
    <row r="1" spans="1:256" s="182" customFormat="1" ht="65.25" customHeight="1" x14ac:dyDescent="0.8">
      <c r="A1" s="445" t="s">
        <v>140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  <c r="Z1" s="445"/>
      <c r="AA1" s="445"/>
      <c r="AB1" s="445"/>
      <c r="AC1" s="445"/>
      <c r="AD1" s="445"/>
      <c r="AE1" s="445"/>
      <c r="AF1" s="445"/>
      <c r="AG1" s="445"/>
      <c r="AH1" s="445"/>
      <c r="AI1" s="445"/>
      <c r="AJ1" s="445"/>
      <c r="AK1" s="445"/>
      <c r="AL1" s="445"/>
      <c r="AM1" s="445"/>
      <c r="AN1" s="445"/>
      <c r="AO1" s="445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</row>
    <row r="2" spans="1:256" x14ac:dyDescent="0.25">
      <c r="A2" s="446" t="s">
        <v>0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6"/>
      <c r="AK2" s="446"/>
      <c r="AL2" s="446"/>
      <c r="AM2" s="446"/>
      <c r="AN2" s="446"/>
      <c r="AO2" s="446"/>
      <c r="AP2" s="446"/>
      <c r="AQ2" s="446"/>
      <c r="AR2" s="446"/>
      <c r="AS2" s="446"/>
      <c r="AT2" s="446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446"/>
      <c r="BR2" s="446"/>
      <c r="BS2" s="446"/>
      <c r="BT2" s="446"/>
      <c r="BU2" s="446"/>
      <c r="BV2" s="446"/>
      <c r="BW2" s="446"/>
      <c r="BX2" s="446"/>
      <c r="BY2" s="446"/>
      <c r="BZ2" s="446"/>
      <c r="CA2" s="446"/>
      <c r="CB2" s="446"/>
      <c r="CC2" s="446"/>
      <c r="CD2" s="446"/>
      <c r="CE2" s="446"/>
      <c r="CF2" s="446"/>
      <c r="CG2" s="446"/>
      <c r="CH2" s="446"/>
      <c r="CI2" s="446"/>
      <c r="CJ2" s="446"/>
      <c r="CK2" s="446"/>
      <c r="CL2" s="446"/>
      <c r="CM2" s="446"/>
      <c r="CN2" s="446"/>
      <c r="CO2" s="446"/>
      <c r="CP2" s="446"/>
      <c r="CQ2" s="446"/>
    </row>
    <row r="3" spans="1:256" s="189" customFormat="1" x14ac:dyDescent="0.2">
      <c r="A3" s="185" t="s">
        <v>141</v>
      </c>
      <c r="B3" s="186" t="s">
        <v>7</v>
      </c>
      <c r="C3" s="186">
        <v>43831</v>
      </c>
      <c r="D3" s="186">
        <v>43862</v>
      </c>
      <c r="E3" s="186">
        <v>43891</v>
      </c>
      <c r="F3" s="186">
        <v>43922</v>
      </c>
      <c r="G3" s="186">
        <v>43952</v>
      </c>
      <c r="H3" s="186">
        <v>43983</v>
      </c>
      <c r="I3" s="186">
        <v>44013</v>
      </c>
      <c r="J3" s="186">
        <v>44044</v>
      </c>
      <c r="K3" s="186">
        <v>44075</v>
      </c>
      <c r="L3" s="186">
        <v>44105</v>
      </c>
      <c r="M3" s="186">
        <v>44136</v>
      </c>
      <c r="N3" s="186">
        <v>44166</v>
      </c>
      <c r="O3" s="186" t="s">
        <v>7</v>
      </c>
      <c r="P3" s="186">
        <v>44197</v>
      </c>
      <c r="Q3" s="186">
        <v>44228</v>
      </c>
      <c r="R3" s="186">
        <v>44256</v>
      </c>
      <c r="S3" s="186">
        <v>44287</v>
      </c>
      <c r="T3" s="186">
        <v>44317</v>
      </c>
      <c r="U3" s="186">
        <v>44348</v>
      </c>
      <c r="V3" s="186">
        <v>44378</v>
      </c>
      <c r="W3" s="186">
        <v>44409</v>
      </c>
      <c r="X3" s="186">
        <v>44440</v>
      </c>
      <c r="Y3" s="186">
        <v>44470</v>
      </c>
      <c r="Z3" s="186">
        <v>44501</v>
      </c>
      <c r="AA3" s="186">
        <v>44531</v>
      </c>
      <c r="AB3" s="186" t="s">
        <v>7</v>
      </c>
      <c r="AC3" s="186">
        <v>44562</v>
      </c>
      <c r="AD3" s="186">
        <v>44593</v>
      </c>
      <c r="AE3" s="186">
        <v>44621</v>
      </c>
      <c r="AF3" s="186">
        <v>44652</v>
      </c>
      <c r="AG3" s="186">
        <v>44682</v>
      </c>
      <c r="AH3" s="186">
        <v>44713</v>
      </c>
      <c r="AI3" s="186" t="s">
        <v>7</v>
      </c>
      <c r="AJ3" s="186">
        <v>44743</v>
      </c>
      <c r="AK3" s="186">
        <v>44774</v>
      </c>
      <c r="AL3" s="186">
        <v>44805</v>
      </c>
      <c r="AM3" s="186">
        <v>44835</v>
      </c>
      <c r="AN3" s="186">
        <v>44866</v>
      </c>
      <c r="AO3" s="186">
        <v>44896</v>
      </c>
      <c r="AP3" s="186" t="s">
        <v>7</v>
      </c>
      <c r="AQ3" s="186">
        <v>44927</v>
      </c>
      <c r="AR3" s="186">
        <v>44958</v>
      </c>
      <c r="AS3" s="186">
        <v>44986</v>
      </c>
      <c r="AT3" s="186">
        <v>45017</v>
      </c>
      <c r="AU3" s="186">
        <v>45047</v>
      </c>
      <c r="AV3" s="186">
        <v>45078</v>
      </c>
      <c r="AW3" s="186">
        <v>45108</v>
      </c>
      <c r="AX3" s="186">
        <v>45139</v>
      </c>
      <c r="AY3" s="186">
        <v>45170</v>
      </c>
      <c r="AZ3" s="186" t="s">
        <v>142</v>
      </c>
      <c r="BA3" s="186">
        <v>45200</v>
      </c>
      <c r="BB3" s="187" t="s">
        <v>143</v>
      </c>
      <c r="BC3" s="447" t="s">
        <v>5</v>
      </c>
      <c r="BD3" s="447"/>
      <c r="BE3" s="447"/>
      <c r="BF3" s="447"/>
      <c r="BG3" s="447"/>
      <c r="BH3" s="447"/>
      <c r="BI3" s="447"/>
      <c r="BJ3" s="447"/>
      <c r="BK3" s="447"/>
      <c r="BL3" s="447"/>
      <c r="BM3" s="447"/>
      <c r="BN3" s="447"/>
      <c r="BO3" s="447"/>
      <c r="BP3" s="447"/>
      <c r="BQ3" s="447"/>
      <c r="BR3" s="447"/>
      <c r="BS3" s="447"/>
      <c r="BT3" s="447"/>
      <c r="BU3" s="447"/>
      <c r="BV3" s="447"/>
      <c r="BW3" s="447"/>
      <c r="BX3" s="447"/>
      <c r="BY3" s="447"/>
      <c r="BZ3" s="447"/>
      <c r="CA3" s="447"/>
      <c r="CB3" s="447"/>
      <c r="CC3" s="447"/>
      <c r="CD3" s="447"/>
      <c r="CE3" s="447"/>
      <c r="CF3" s="447"/>
      <c r="CG3" s="447"/>
      <c r="CH3" s="447"/>
      <c r="CI3" s="447"/>
      <c r="CJ3" s="447"/>
      <c r="CK3" s="447"/>
      <c r="CL3" s="447"/>
      <c r="CM3" s="447"/>
      <c r="CN3" s="447"/>
      <c r="CO3" s="447"/>
      <c r="CP3" s="447"/>
      <c r="CQ3" s="447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188"/>
      <c r="DS3" s="188"/>
      <c r="DT3" s="188"/>
      <c r="DU3" s="188"/>
      <c r="DV3" s="188"/>
      <c r="DW3" s="188"/>
      <c r="DX3" s="188"/>
      <c r="DY3" s="188"/>
      <c r="DZ3" s="188"/>
      <c r="EA3" s="188"/>
      <c r="EB3" s="188"/>
      <c r="EC3" s="188"/>
      <c r="ED3" s="188"/>
      <c r="EE3" s="188"/>
      <c r="EF3" s="188"/>
      <c r="EG3" s="188"/>
      <c r="EH3" s="188"/>
      <c r="EI3" s="188"/>
      <c r="EJ3" s="188"/>
      <c r="EK3" s="188"/>
      <c r="EL3" s="188"/>
      <c r="EM3" s="188"/>
      <c r="EN3" s="188"/>
      <c r="EO3" s="188"/>
      <c r="EP3" s="188"/>
      <c r="EQ3" s="188"/>
      <c r="ER3" s="188"/>
      <c r="ES3" s="188"/>
      <c r="ET3" s="188"/>
      <c r="EU3" s="188"/>
      <c r="EV3" s="188"/>
      <c r="EW3" s="188"/>
      <c r="EX3" s="188"/>
      <c r="EY3" s="188"/>
      <c r="EZ3" s="188"/>
      <c r="FA3" s="188"/>
      <c r="FB3" s="188"/>
      <c r="FC3" s="188"/>
      <c r="FD3" s="188"/>
      <c r="FE3" s="188"/>
      <c r="FF3" s="188"/>
      <c r="FG3" s="188"/>
      <c r="FH3" s="188"/>
      <c r="FI3" s="188"/>
      <c r="FJ3" s="188"/>
      <c r="FK3" s="188"/>
      <c r="FL3" s="188"/>
      <c r="FM3" s="188"/>
      <c r="FN3" s="188"/>
      <c r="FO3" s="188"/>
      <c r="FP3" s="188"/>
      <c r="FQ3" s="188"/>
      <c r="FR3" s="188"/>
      <c r="FS3" s="188"/>
      <c r="FT3" s="188"/>
      <c r="FU3" s="188"/>
      <c r="FV3" s="188"/>
      <c r="FW3" s="188"/>
      <c r="FX3" s="188"/>
      <c r="FY3" s="188"/>
      <c r="FZ3" s="188"/>
      <c r="GA3" s="188"/>
      <c r="GB3" s="188"/>
      <c r="GC3" s="188"/>
      <c r="GD3" s="188"/>
      <c r="GE3" s="188"/>
      <c r="GF3" s="188"/>
      <c r="GG3" s="188"/>
      <c r="GH3" s="188"/>
      <c r="GI3" s="188"/>
      <c r="GJ3" s="188"/>
      <c r="GK3" s="188"/>
      <c r="GL3" s="188"/>
      <c r="GM3" s="188"/>
      <c r="GN3" s="188"/>
      <c r="GO3" s="188"/>
      <c r="GP3" s="188"/>
      <c r="GQ3" s="188"/>
      <c r="GR3" s="188"/>
      <c r="GS3" s="188"/>
      <c r="GT3" s="188"/>
      <c r="GU3" s="188"/>
      <c r="GV3" s="188"/>
      <c r="GW3" s="188"/>
      <c r="GX3" s="188"/>
      <c r="GY3" s="188"/>
      <c r="GZ3" s="188"/>
      <c r="HA3" s="188"/>
      <c r="HB3" s="188"/>
      <c r="HC3" s="188"/>
      <c r="HD3" s="188"/>
      <c r="HE3" s="188"/>
      <c r="HF3" s="188"/>
      <c r="HG3" s="188"/>
      <c r="HH3" s="188"/>
      <c r="HI3" s="188"/>
      <c r="HJ3" s="188"/>
      <c r="HK3" s="188"/>
      <c r="HL3" s="188"/>
      <c r="HM3" s="188"/>
      <c r="HN3" s="188"/>
      <c r="HO3" s="188"/>
      <c r="HP3" s="188"/>
      <c r="HQ3" s="188"/>
      <c r="HR3" s="188"/>
      <c r="HS3" s="188"/>
      <c r="HT3" s="188"/>
      <c r="HU3" s="188"/>
      <c r="HV3" s="188"/>
      <c r="HW3" s="188"/>
      <c r="HX3" s="188"/>
      <c r="HY3" s="188"/>
      <c r="HZ3" s="188"/>
      <c r="IA3" s="188"/>
      <c r="IB3" s="188"/>
      <c r="IC3" s="188"/>
      <c r="ID3" s="188"/>
      <c r="IE3" s="188"/>
      <c r="IF3" s="188"/>
      <c r="IG3" s="188"/>
      <c r="IH3" s="188"/>
      <c r="II3" s="188"/>
      <c r="IJ3" s="188"/>
      <c r="IK3" s="188"/>
      <c r="IL3" s="188"/>
      <c r="IM3" s="188"/>
      <c r="IN3" s="188"/>
      <c r="IO3" s="188"/>
      <c r="IP3" s="188"/>
      <c r="IQ3" s="188"/>
      <c r="IR3" s="188"/>
      <c r="IS3" s="188"/>
      <c r="IT3" s="188"/>
      <c r="IU3" s="188"/>
      <c r="IV3" s="188"/>
    </row>
    <row r="4" spans="1:256" s="189" customFormat="1" x14ac:dyDescent="0.2">
      <c r="A4" s="185" t="s">
        <v>141</v>
      </c>
      <c r="B4" s="186" t="s">
        <v>7</v>
      </c>
      <c r="C4" s="186">
        <v>43831</v>
      </c>
      <c r="D4" s="186">
        <v>43862</v>
      </c>
      <c r="E4" s="186">
        <v>43891</v>
      </c>
      <c r="F4" s="186">
        <v>43922</v>
      </c>
      <c r="G4" s="186">
        <v>43952</v>
      </c>
      <c r="H4" s="186">
        <v>43983</v>
      </c>
      <c r="I4" s="186">
        <v>44013</v>
      </c>
      <c r="J4" s="186">
        <v>44044</v>
      </c>
      <c r="K4" s="186">
        <v>44075</v>
      </c>
      <c r="L4" s="186">
        <v>44105</v>
      </c>
      <c r="M4" s="186">
        <v>44136</v>
      </c>
      <c r="N4" s="186">
        <v>44166</v>
      </c>
      <c r="O4" s="186" t="s">
        <v>7</v>
      </c>
      <c r="P4" s="186">
        <v>44197</v>
      </c>
      <c r="Q4" s="186">
        <v>44228</v>
      </c>
      <c r="R4" s="186">
        <v>44256</v>
      </c>
      <c r="S4" s="186">
        <v>44287</v>
      </c>
      <c r="T4" s="186">
        <v>44317</v>
      </c>
      <c r="U4" s="186">
        <v>44348</v>
      </c>
      <c r="V4" s="186">
        <v>44378</v>
      </c>
      <c r="W4" s="186">
        <v>44409</v>
      </c>
      <c r="X4" s="186">
        <v>44440</v>
      </c>
      <c r="Y4" s="186">
        <v>44470</v>
      </c>
      <c r="Z4" s="186">
        <v>44501</v>
      </c>
      <c r="AA4" s="186">
        <v>44531</v>
      </c>
      <c r="AB4" s="186" t="s">
        <v>7</v>
      </c>
      <c r="AC4" s="186">
        <v>44562</v>
      </c>
      <c r="AD4" s="186">
        <v>44593</v>
      </c>
      <c r="AE4" s="186">
        <v>44621</v>
      </c>
      <c r="AF4" s="186">
        <v>44652</v>
      </c>
      <c r="AG4" s="186">
        <v>44682</v>
      </c>
      <c r="AH4" s="186">
        <v>44713</v>
      </c>
      <c r="AI4" s="186" t="s">
        <v>7</v>
      </c>
      <c r="AJ4" s="186">
        <v>44743</v>
      </c>
      <c r="AK4" s="186">
        <v>44774</v>
      </c>
      <c r="AL4" s="186">
        <v>44805</v>
      </c>
      <c r="AM4" s="186">
        <v>44835</v>
      </c>
      <c r="AN4" s="186">
        <v>44866</v>
      </c>
      <c r="AO4" s="186">
        <v>44896</v>
      </c>
      <c r="AP4" s="186" t="s">
        <v>7</v>
      </c>
      <c r="AQ4" s="186">
        <v>44927</v>
      </c>
      <c r="AR4" s="186">
        <v>44958</v>
      </c>
      <c r="AS4" s="186">
        <v>44986</v>
      </c>
      <c r="AT4" s="186">
        <v>45017</v>
      </c>
      <c r="AU4" s="186">
        <v>45047</v>
      </c>
      <c r="AV4" s="186">
        <v>45078</v>
      </c>
      <c r="AW4" s="186">
        <v>45108</v>
      </c>
      <c r="AX4" s="186">
        <v>45139</v>
      </c>
      <c r="AY4" s="186">
        <v>45170</v>
      </c>
      <c r="AZ4" s="186" t="s">
        <v>142</v>
      </c>
      <c r="BA4" s="186">
        <v>45200</v>
      </c>
      <c r="BB4" s="187" t="s">
        <v>141</v>
      </c>
      <c r="BC4" s="186" t="s">
        <v>7</v>
      </c>
      <c r="BD4" s="186" t="s">
        <v>144</v>
      </c>
      <c r="BE4" s="186">
        <v>45200</v>
      </c>
      <c r="BF4" s="186" t="e">
        <f t="shared" ref="BF4:CQ4" ca="1" si="0">_xll.FIMMÊS(BE4,0)+1</f>
        <v>#NAME?</v>
      </c>
      <c r="BG4" s="186" t="e">
        <f t="shared" ca="1" si="0"/>
        <v>#NAME?</v>
      </c>
      <c r="BH4" s="186" t="e">
        <f t="shared" ca="1" si="0"/>
        <v>#NAME?</v>
      </c>
      <c r="BI4" s="186" t="e">
        <f t="shared" ca="1" si="0"/>
        <v>#NAME?</v>
      </c>
      <c r="BJ4" s="186" t="e">
        <f t="shared" ca="1" si="0"/>
        <v>#NAME?</v>
      </c>
      <c r="BK4" s="186" t="e">
        <f t="shared" ca="1" si="0"/>
        <v>#NAME?</v>
      </c>
      <c r="BL4" s="186" t="e">
        <f t="shared" ca="1" si="0"/>
        <v>#NAME?</v>
      </c>
      <c r="BM4" s="186" t="e">
        <f t="shared" ca="1" si="0"/>
        <v>#NAME?</v>
      </c>
      <c r="BN4" s="186" t="e">
        <f t="shared" ca="1" si="0"/>
        <v>#NAME?</v>
      </c>
      <c r="BO4" s="186" t="e">
        <f t="shared" ca="1" si="0"/>
        <v>#NAME?</v>
      </c>
      <c r="BP4" s="186" t="e">
        <f t="shared" ca="1" si="0"/>
        <v>#NAME?</v>
      </c>
      <c r="BQ4" s="186" t="e">
        <f t="shared" ca="1" si="0"/>
        <v>#NAME?</v>
      </c>
      <c r="BR4" s="186" t="e">
        <f t="shared" ca="1" si="0"/>
        <v>#NAME?</v>
      </c>
      <c r="BS4" s="186" t="e">
        <f t="shared" ca="1" si="0"/>
        <v>#NAME?</v>
      </c>
      <c r="BT4" s="186" t="e">
        <f t="shared" ca="1" si="0"/>
        <v>#NAME?</v>
      </c>
      <c r="BU4" s="186" t="e">
        <f t="shared" ca="1" si="0"/>
        <v>#NAME?</v>
      </c>
      <c r="BV4" s="186" t="e">
        <f t="shared" ca="1" si="0"/>
        <v>#NAME?</v>
      </c>
      <c r="BW4" s="186" t="e">
        <f t="shared" ca="1" si="0"/>
        <v>#NAME?</v>
      </c>
      <c r="BX4" s="186" t="e">
        <f t="shared" ca="1" si="0"/>
        <v>#NAME?</v>
      </c>
      <c r="BY4" s="186" t="e">
        <f t="shared" ca="1" si="0"/>
        <v>#NAME?</v>
      </c>
      <c r="BZ4" s="186" t="e">
        <f t="shared" ca="1" si="0"/>
        <v>#NAME?</v>
      </c>
      <c r="CA4" s="186" t="e">
        <f t="shared" ca="1" si="0"/>
        <v>#NAME?</v>
      </c>
      <c r="CB4" s="186" t="e">
        <f t="shared" ca="1" si="0"/>
        <v>#NAME?</v>
      </c>
      <c r="CC4" s="186" t="e">
        <f t="shared" ca="1" si="0"/>
        <v>#NAME?</v>
      </c>
      <c r="CD4" s="186" t="e">
        <f t="shared" ca="1" si="0"/>
        <v>#NAME?</v>
      </c>
      <c r="CE4" s="186" t="e">
        <f t="shared" ca="1" si="0"/>
        <v>#NAME?</v>
      </c>
      <c r="CF4" s="186" t="e">
        <f t="shared" ca="1" si="0"/>
        <v>#NAME?</v>
      </c>
      <c r="CG4" s="186" t="e">
        <f t="shared" ca="1" si="0"/>
        <v>#NAME?</v>
      </c>
      <c r="CH4" s="186" t="e">
        <f t="shared" ca="1" si="0"/>
        <v>#NAME?</v>
      </c>
      <c r="CI4" s="186" t="e">
        <f t="shared" ca="1" si="0"/>
        <v>#NAME?</v>
      </c>
      <c r="CJ4" s="186" t="e">
        <f t="shared" ca="1" si="0"/>
        <v>#NAME?</v>
      </c>
      <c r="CK4" s="186" t="e">
        <f t="shared" ca="1" si="0"/>
        <v>#NAME?</v>
      </c>
      <c r="CL4" s="186" t="e">
        <f t="shared" ca="1" si="0"/>
        <v>#NAME?</v>
      </c>
      <c r="CM4" s="186" t="e">
        <f t="shared" ca="1" si="0"/>
        <v>#NAME?</v>
      </c>
      <c r="CN4" s="186" t="e">
        <f t="shared" ca="1" si="0"/>
        <v>#NAME?</v>
      </c>
      <c r="CO4" s="186" t="e">
        <f t="shared" ca="1" si="0"/>
        <v>#NAME?</v>
      </c>
      <c r="CP4" s="186" t="e">
        <f t="shared" ca="1" si="0"/>
        <v>#NAME?</v>
      </c>
      <c r="CQ4" s="186" t="e">
        <f t="shared" ca="1" si="0"/>
        <v>#NAME?</v>
      </c>
      <c r="CR4" s="188"/>
      <c r="CS4" s="188"/>
      <c r="CT4" s="188"/>
      <c r="CU4" s="188"/>
      <c r="CV4" s="188"/>
      <c r="CW4" s="188"/>
      <c r="CX4" s="188"/>
      <c r="CY4" s="188"/>
      <c r="CZ4" s="188"/>
      <c r="DA4" s="188"/>
      <c r="DB4" s="188"/>
      <c r="DC4" s="188"/>
      <c r="DD4" s="188"/>
      <c r="DE4" s="188"/>
      <c r="DF4" s="188"/>
      <c r="DG4" s="188"/>
      <c r="DH4" s="188"/>
      <c r="DI4" s="188"/>
      <c r="DJ4" s="188"/>
      <c r="DK4" s="188"/>
      <c r="DL4" s="188"/>
      <c r="DM4" s="188"/>
      <c r="DN4" s="188"/>
      <c r="DO4" s="188"/>
      <c r="DP4" s="188"/>
      <c r="DQ4" s="188"/>
      <c r="DR4" s="188"/>
      <c r="DS4" s="188"/>
      <c r="DT4" s="188"/>
      <c r="DU4" s="188"/>
      <c r="DV4" s="188"/>
      <c r="DW4" s="188"/>
      <c r="DX4" s="188"/>
      <c r="DY4" s="188"/>
      <c r="DZ4" s="188"/>
      <c r="EA4" s="188"/>
      <c r="EB4" s="188"/>
      <c r="EC4" s="188"/>
      <c r="ED4" s="188"/>
      <c r="EE4" s="188"/>
      <c r="EF4" s="188"/>
      <c r="EG4" s="188"/>
      <c r="EH4" s="188"/>
      <c r="EI4" s="188"/>
      <c r="EJ4" s="188"/>
      <c r="EK4" s="188"/>
      <c r="EL4" s="188"/>
      <c r="EM4" s="188"/>
      <c r="EN4" s="188"/>
      <c r="EO4" s="188"/>
      <c r="EP4" s="188"/>
      <c r="EQ4" s="188"/>
      <c r="ER4" s="188"/>
      <c r="ES4" s="188"/>
      <c r="ET4" s="188"/>
      <c r="EU4" s="188"/>
      <c r="EV4" s="188"/>
      <c r="EW4" s="188"/>
      <c r="EX4" s="188"/>
      <c r="EY4" s="188"/>
      <c r="EZ4" s="188"/>
      <c r="FA4" s="188"/>
      <c r="FB4" s="188"/>
      <c r="FC4" s="188"/>
      <c r="FD4" s="188"/>
      <c r="FE4" s="188"/>
      <c r="FF4" s="188"/>
      <c r="FG4" s="188"/>
      <c r="FH4" s="188"/>
      <c r="FI4" s="188"/>
      <c r="FJ4" s="188"/>
      <c r="FK4" s="188"/>
      <c r="FL4" s="188"/>
      <c r="FM4" s="188"/>
      <c r="FN4" s="188"/>
      <c r="FO4" s="188"/>
      <c r="FP4" s="188"/>
      <c r="FQ4" s="188"/>
      <c r="FR4" s="188"/>
      <c r="FS4" s="188"/>
      <c r="FT4" s="188"/>
      <c r="FU4" s="188"/>
      <c r="FV4" s="188"/>
      <c r="FW4" s="188"/>
      <c r="FX4" s="188"/>
      <c r="FY4" s="188"/>
      <c r="FZ4" s="188"/>
      <c r="GA4" s="188"/>
      <c r="GB4" s="188"/>
      <c r="GC4" s="188"/>
      <c r="GD4" s="188"/>
      <c r="GE4" s="188"/>
      <c r="GF4" s="188"/>
      <c r="GG4" s="188"/>
      <c r="GH4" s="188"/>
      <c r="GI4" s="188"/>
      <c r="GJ4" s="188"/>
      <c r="GK4" s="188"/>
      <c r="GL4" s="188"/>
      <c r="GM4" s="188"/>
      <c r="GN4" s="188"/>
      <c r="GO4" s="188"/>
      <c r="GP4" s="188"/>
      <c r="GQ4" s="188"/>
      <c r="GR4" s="188"/>
      <c r="GS4" s="188"/>
      <c r="GT4" s="188"/>
      <c r="GU4" s="188"/>
      <c r="GV4" s="188"/>
      <c r="GW4" s="188"/>
      <c r="GX4" s="188"/>
      <c r="GY4" s="188"/>
      <c r="GZ4" s="188"/>
      <c r="HA4" s="188"/>
      <c r="HB4" s="188"/>
      <c r="HC4" s="188"/>
      <c r="HD4" s="188"/>
      <c r="HE4" s="188"/>
      <c r="HF4" s="188"/>
      <c r="HG4" s="188"/>
      <c r="HH4" s="188"/>
      <c r="HI4" s="188"/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  <c r="IF4" s="188"/>
      <c r="IG4" s="188"/>
      <c r="IH4" s="188"/>
      <c r="II4" s="188"/>
      <c r="IJ4" s="188"/>
      <c r="IK4" s="188"/>
      <c r="IL4" s="188"/>
      <c r="IM4" s="188"/>
      <c r="IN4" s="188"/>
      <c r="IO4" s="188"/>
      <c r="IP4" s="188"/>
      <c r="IQ4" s="188"/>
      <c r="IR4" s="188"/>
      <c r="IS4" s="188"/>
      <c r="IT4" s="188"/>
      <c r="IU4" s="188"/>
      <c r="IV4" s="188"/>
    </row>
    <row r="5" spans="1:256" s="194" customFormat="1" x14ac:dyDescent="0.25">
      <c r="A5" s="190" t="s">
        <v>145</v>
      </c>
      <c r="B5" s="191" t="s">
        <v>146</v>
      </c>
      <c r="C5" s="79">
        <v>0</v>
      </c>
      <c r="D5" s="79">
        <v>0</v>
      </c>
      <c r="E5" s="79">
        <v>0</v>
      </c>
      <c r="F5" s="79">
        <v>0</v>
      </c>
      <c r="G5" s="79">
        <v>0</v>
      </c>
      <c r="H5" s="79">
        <v>0</v>
      </c>
      <c r="I5" s="79">
        <v>0</v>
      </c>
      <c r="J5" s="79">
        <v>0</v>
      </c>
      <c r="K5" s="79">
        <v>0</v>
      </c>
      <c r="L5" s="79">
        <v>0</v>
      </c>
      <c r="M5" s="79">
        <v>0</v>
      </c>
      <c r="N5" s="79">
        <v>0</v>
      </c>
      <c r="O5" s="191" t="s">
        <v>146</v>
      </c>
      <c r="P5" s="79">
        <v>0.63029999999999997</v>
      </c>
      <c r="Q5" s="79">
        <v>0.67859999999999998</v>
      </c>
      <c r="R5" s="79">
        <v>0.74550000000000005</v>
      </c>
      <c r="S5" s="79">
        <v>0.69689999999999996</v>
      </c>
      <c r="T5" s="79">
        <v>0.66849999999999998</v>
      </c>
      <c r="U5" s="79">
        <v>0.6956</v>
      </c>
      <c r="V5" s="79">
        <v>0.62250000000000005</v>
      </c>
      <c r="W5" s="79">
        <v>0.6653</v>
      </c>
      <c r="X5" s="79">
        <v>0.56850000000000001</v>
      </c>
      <c r="Y5" s="79">
        <v>0.37269999999999998</v>
      </c>
      <c r="Z5" s="79">
        <v>0.49530000000000002</v>
      </c>
      <c r="AA5" s="79">
        <v>0.6139</v>
      </c>
      <c r="AB5" s="191" t="s">
        <v>146</v>
      </c>
      <c r="AC5" s="79">
        <v>0.69550000000000001</v>
      </c>
      <c r="AD5" s="79">
        <v>0.55530000000000002</v>
      </c>
      <c r="AE5" s="79">
        <v>0.73380000000000001</v>
      </c>
      <c r="AF5" s="79">
        <v>0.77849999999999997</v>
      </c>
      <c r="AG5" s="79">
        <v>0.80079999999999996</v>
      </c>
      <c r="AH5" s="79">
        <v>0.59119999999999995</v>
      </c>
      <c r="AI5" s="191" t="s">
        <v>146</v>
      </c>
      <c r="AJ5" s="79">
        <v>0.6603</v>
      </c>
      <c r="AK5" s="79">
        <v>0.8024</v>
      </c>
      <c r="AL5" s="79">
        <v>0.85370000000000001</v>
      </c>
      <c r="AM5" s="79">
        <v>0.88360000000000005</v>
      </c>
      <c r="AN5" s="79">
        <v>0.86960000000000004</v>
      </c>
      <c r="AO5" s="192">
        <v>0.84619999999999995</v>
      </c>
      <c r="AP5" s="191" t="s">
        <v>146</v>
      </c>
      <c r="AQ5" s="192">
        <f t="shared" ref="AQ5:BA5" si="1">IFERROR(ROUND((AQ6/AQ7),4),0)</f>
        <v>0.88370000000000004</v>
      </c>
      <c r="AR5" s="79">
        <f t="shared" si="1"/>
        <v>0.85519999999999996</v>
      </c>
      <c r="AS5" s="79">
        <f t="shared" si="1"/>
        <v>0.84189999999999998</v>
      </c>
      <c r="AT5" s="79">
        <f t="shared" si="1"/>
        <v>0.88959999999999995</v>
      </c>
      <c r="AU5" s="79">
        <f t="shared" si="1"/>
        <v>0.879</v>
      </c>
      <c r="AV5" s="193">
        <f t="shared" si="1"/>
        <v>0.83989999999999998</v>
      </c>
      <c r="AW5" s="79">
        <f t="shared" si="1"/>
        <v>0.89090000000000003</v>
      </c>
      <c r="AX5" s="79">
        <f t="shared" si="1"/>
        <v>0.92349999999999999</v>
      </c>
      <c r="AY5" s="79">
        <f t="shared" si="1"/>
        <v>0.8931</v>
      </c>
      <c r="AZ5" s="192">
        <f t="shared" si="1"/>
        <v>0.87060000000000004</v>
      </c>
      <c r="BA5" s="192">
        <f t="shared" si="1"/>
        <v>0.87009999999999998</v>
      </c>
      <c r="BB5" s="190" t="s">
        <v>147</v>
      </c>
      <c r="BC5" s="191" t="s">
        <v>146</v>
      </c>
      <c r="BD5" s="79">
        <f t="shared" ref="BD5:CQ5" si="2">IFERROR(ROUND((BD6/BD7),4),0)</f>
        <v>0.86960000000000004</v>
      </c>
      <c r="BE5" s="79">
        <f t="shared" si="2"/>
        <v>0.87009999999999998</v>
      </c>
      <c r="BF5" s="79">
        <f t="shared" si="2"/>
        <v>0.9486</v>
      </c>
      <c r="BG5" s="79">
        <f t="shared" si="2"/>
        <v>0.94840000000000002</v>
      </c>
      <c r="BH5" s="79">
        <f t="shared" si="2"/>
        <v>0.93220000000000003</v>
      </c>
      <c r="BI5" s="79">
        <f t="shared" si="2"/>
        <v>0.94489999999999996</v>
      </c>
      <c r="BJ5" s="79">
        <f t="shared" si="2"/>
        <v>0.96709999999999996</v>
      </c>
      <c r="BK5" s="79">
        <f t="shared" si="2"/>
        <v>0.97899999999999998</v>
      </c>
      <c r="BL5" s="79">
        <f t="shared" si="2"/>
        <v>0.97670000000000001</v>
      </c>
      <c r="BM5" s="79">
        <f t="shared" si="2"/>
        <v>0.98</v>
      </c>
      <c r="BN5" s="79">
        <f t="shared" si="2"/>
        <v>0.98599999999999999</v>
      </c>
      <c r="BO5" s="79">
        <f t="shared" si="2"/>
        <v>0.98509999999999998</v>
      </c>
      <c r="BP5" s="79">
        <f t="shared" si="2"/>
        <v>0.98080000000000001</v>
      </c>
      <c r="BQ5" s="79">
        <f t="shared" si="2"/>
        <v>0.99239999999999995</v>
      </c>
      <c r="BR5" s="79">
        <f t="shared" si="2"/>
        <v>0.99390000000000001</v>
      </c>
      <c r="BS5" s="79">
        <f t="shared" si="2"/>
        <v>0.98360000000000003</v>
      </c>
      <c r="BT5" s="79">
        <f t="shared" si="2"/>
        <v>0.9607</v>
      </c>
      <c r="BU5" s="79">
        <f t="shared" si="2"/>
        <v>0.96970000000000001</v>
      </c>
      <c r="BV5" s="79">
        <f t="shared" si="2"/>
        <v>0.97750000000000004</v>
      </c>
      <c r="BW5" s="79">
        <f t="shared" si="2"/>
        <v>0.96860000000000002</v>
      </c>
      <c r="BX5" s="79">
        <f t="shared" si="2"/>
        <v>0.97009999999999996</v>
      </c>
      <c r="BY5" s="79">
        <f t="shared" si="2"/>
        <v>0.97909999999999997</v>
      </c>
      <c r="BZ5" s="79">
        <f t="shared" si="2"/>
        <v>0.97740000000000005</v>
      </c>
      <c r="CA5" s="79">
        <f t="shared" si="2"/>
        <v>0.97189999999999999</v>
      </c>
      <c r="CB5" s="79">
        <f t="shared" si="2"/>
        <v>0.94040000000000001</v>
      </c>
      <c r="CC5" s="79">
        <f t="shared" si="2"/>
        <v>0.95179999999999998</v>
      </c>
      <c r="CD5" s="79">
        <f t="shared" si="2"/>
        <v>0.96850000000000003</v>
      </c>
      <c r="CE5" s="79">
        <f t="shared" si="2"/>
        <v>0</v>
      </c>
      <c r="CF5" s="79">
        <f t="shared" si="2"/>
        <v>0</v>
      </c>
      <c r="CG5" s="79">
        <f t="shared" si="2"/>
        <v>0</v>
      </c>
      <c r="CH5" s="79">
        <f t="shared" si="2"/>
        <v>0</v>
      </c>
      <c r="CI5" s="79">
        <f t="shared" si="2"/>
        <v>0</v>
      </c>
      <c r="CJ5" s="79">
        <f t="shared" si="2"/>
        <v>0</v>
      </c>
      <c r="CK5" s="79">
        <f t="shared" si="2"/>
        <v>0</v>
      </c>
      <c r="CL5" s="79">
        <f t="shared" si="2"/>
        <v>0</v>
      </c>
      <c r="CM5" s="79">
        <f t="shared" si="2"/>
        <v>0</v>
      </c>
      <c r="CN5" s="79">
        <f t="shared" si="2"/>
        <v>0</v>
      </c>
      <c r="CO5" s="79">
        <f t="shared" si="2"/>
        <v>0</v>
      </c>
      <c r="CP5" s="79">
        <f t="shared" si="2"/>
        <v>0</v>
      </c>
      <c r="CQ5" s="79">
        <f t="shared" si="2"/>
        <v>0</v>
      </c>
    </row>
    <row r="6" spans="1:256" s="197" customFormat="1" x14ac:dyDescent="0.2">
      <c r="A6" s="195" t="s">
        <v>148</v>
      </c>
      <c r="B6" s="45"/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237</v>
      </c>
      <c r="K6" s="25">
        <v>224</v>
      </c>
      <c r="L6" s="25">
        <v>690</v>
      </c>
      <c r="M6" s="25">
        <v>454</v>
      </c>
      <c r="N6" s="25">
        <v>735</v>
      </c>
      <c r="O6" s="45"/>
      <c r="P6" s="25">
        <v>977</v>
      </c>
      <c r="Q6" s="25">
        <v>988</v>
      </c>
      <c r="R6" s="25">
        <v>1248</v>
      </c>
      <c r="S6" s="25">
        <v>1129</v>
      </c>
      <c r="T6" s="25">
        <v>1119</v>
      </c>
      <c r="U6" s="25">
        <v>1131</v>
      </c>
      <c r="V6" s="25">
        <v>1042</v>
      </c>
      <c r="W6" s="25">
        <v>1155</v>
      </c>
      <c r="X6" s="25">
        <v>987</v>
      </c>
      <c r="Y6" s="25">
        <v>647</v>
      </c>
      <c r="Z6" s="25">
        <v>852</v>
      </c>
      <c r="AA6" s="25">
        <v>1059</v>
      </c>
      <c r="AB6" s="45"/>
      <c r="AC6" s="25">
        <v>1199</v>
      </c>
      <c r="AD6" s="25">
        <v>798</v>
      </c>
      <c r="AE6" s="25">
        <v>1265</v>
      </c>
      <c r="AF6" s="25">
        <v>1286</v>
      </c>
      <c r="AG6" s="25">
        <v>1371</v>
      </c>
      <c r="AH6" s="25">
        <v>985</v>
      </c>
      <c r="AI6" s="45"/>
      <c r="AJ6" s="25">
        <v>1143</v>
      </c>
      <c r="AK6" s="25">
        <v>1393</v>
      </c>
      <c r="AL6" s="25">
        <v>1482</v>
      </c>
      <c r="AM6" s="25">
        <v>1534</v>
      </c>
      <c r="AN6" s="25">
        <v>1461</v>
      </c>
      <c r="AO6" s="25">
        <v>1469</v>
      </c>
      <c r="AP6" s="45"/>
      <c r="AQ6" s="25">
        <v>1520</v>
      </c>
      <c r="AR6" s="25">
        <v>1329</v>
      </c>
      <c r="AS6" s="25">
        <v>1448</v>
      </c>
      <c r="AT6" s="25">
        <v>1451</v>
      </c>
      <c r="AU6" s="25">
        <v>1526</v>
      </c>
      <c r="AV6" s="25">
        <v>1390</v>
      </c>
      <c r="AW6" s="25">
        <v>1503</v>
      </c>
      <c r="AX6" s="25">
        <v>1546</v>
      </c>
      <c r="AY6" s="25">
        <v>1403</v>
      </c>
      <c r="AZ6" s="25">
        <v>713</v>
      </c>
      <c r="BA6" s="25">
        <v>1460</v>
      </c>
      <c r="BB6" s="195" t="s">
        <v>148</v>
      </c>
      <c r="BC6" s="45"/>
      <c r="BD6" s="25">
        <f>BA6-AZ6</f>
        <v>747</v>
      </c>
      <c r="BE6" s="25">
        <f>BA6</f>
        <v>1460</v>
      </c>
      <c r="BF6" s="25">
        <v>1495</v>
      </c>
      <c r="BG6" s="25">
        <v>1581</v>
      </c>
      <c r="BH6" s="25">
        <v>1580</v>
      </c>
      <c r="BI6" s="25">
        <v>1422</v>
      </c>
      <c r="BJ6" s="25">
        <v>1617</v>
      </c>
      <c r="BK6" s="25">
        <v>1630</v>
      </c>
      <c r="BL6" s="25">
        <v>1675</v>
      </c>
      <c r="BM6" s="25">
        <v>1615</v>
      </c>
      <c r="BN6" s="25">
        <v>1694</v>
      </c>
      <c r="BO6" s="25">
        <v>1653</v>
      </c>
      <c r="BP6" s="25">
        <v>1587</v>
      </c>
      <c r="BQ6" s="25">
        <v>1688</v>
      </c>
      <c r="BR6" s="25">
        <v>1632</v>
      </c>
      <c r="BS6" s="25">
        <v>1615</v>
      </c>
      <c r="BT6" s="25">
        <v>1614</v>
      </c>
      <c r="BU6" s="25">
        <v>1441</v>
      </c>
      <c r="BV6" s="25">
        <v>1649</v>
      </c>
      <c r="BW6" s="25">
        <v>1574</v>
      </c>
      <c r="BX6" s="25">
        <v>1625</v>
      </c>
      <c r="BY6" s="25">
        <v>1595</v>
      </c>
      <c r="BZ6" s="25">
        <v>1641</v>
      </c>
      <c r="CA6" s="25">
        <v>1628</v>
      </c>
      <c r="CB6" s="25">
        <v>1530</v>
      </c>
      <c r="CC6" s="25">
        <v>1579</v>
      </c>
      <c r="CD6" s="25">
        <v>1568</v>
      </c>
      <c r="CE6" s="25">
        <v>0</v>
      </c>
      <c r="CF6" s="25">
        <v>0</v>
      </c>
      <c r="CG6" s="25">
        <v>0</v>
      </c>
      <c r="CH6" s="25">
        <v>0</v>
      </c>
      <c r="CI6" s="25">
        <v>0</v>
      </c>
      <c r="CJ6" s="25">
        <v>0</v>
      </c>
      <c r="CK6" s="25">
        <v>0</v>
      </c>
      <c r="CL6" s="25">
        <v>0</v>
      </c>
      <c r="CM6" s="25">
        <v>0</v>
      </c>
      <c r="CN6" s="25">
        <v>0</v>
      </c>
      <c r="CO6" s="25">
        <v>0</v>
      </c>
      <c r="CP6" s="25">
        <v>0</v>
      </c>
      <c r="CQ6" s="25">
        <v>0</v>
      </c>
      <c r="CR6" s="196"/>
      <c r="CS6" s="196"/>
      <c r="CT6" s="196"/>
      <c r="CU6" s="196"/>
      <c r="CV6" s="196"/>
      <c r="CW6" s="196"/>
      <c r="CX6" s="196"/>
      <c r="CY6" s="196"/>
      <c r="CZ6" s="196"/>
      <c r="DA6" s="196"/>
      <c r="DB6" s="196"/>
      <c r="DC6" s="196"/>
      <c r="DD6" s="196"/>
      <c r="DE6" s="196"/>
      <c r="DF6" s="196"/>
      <c r="DG6" s="196"/>
      <c r="DH6" s="196"/>
      <c r="DI6" s="196"/>
      <c r="DJ6" s="196"/>
      <c r="DK6" s="196"/>
      <c r="DL6" s="196"/>
      <c r="DM6" s="196"/>
      <c r="DN6" s="196"/>
      <c r="DO6" s="196"/>
      <c r="DP6" s="196"/>
      <c r="DQ6" s="196"/>
      <c r="DR6" s="196"/>
      <c r="DS6" s="196"/>
      <c r="DT6" s="196"/>
      <c r="DU6" s="196"/>
      <c r="DV6" s="196"/>
      <c r="DW6" s="196"/>
      <c r="DX6" s="196"/>
      <c r="DY6" s="196"/>
      <c r="DZ6" s="196"/>
      <c r="EA6" s="196"/>
      <c r="EB6" s="196"/>
      <c r="EC6" s="196"/>
      <c r="ED6" s="196"/>
      <c r="EE6" s="196"/>
      <c r="EF6" s="196"/>
      <c r="EG6" s="196"/>
      <c r="EH6" s="196"/>
      <c r="EI6" s="196"/>
      <c r="EJ6" s="196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</row>
    <row r="7" spans="1:256" s="197" customFormat="1" x14ac:dyDescent="0.2">
      <c r="A7" s="195" t="s">
        <v>149</v>
      </c>
      <c r="B7" s="45"/>
      <c r="C7" s="25">
        <v>0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45"/>
      <c r="P7" s="25">
        <v>1550</v>
      </c>
      <c r="Q7" s="25">
        <v>1456</v>
      </c>
      <c r="R7" s="25">
        <v>1674</v>
      </c>
      <c r="S7" s="25">
        <v>1620</v>
      </c>
      <c r="T7" s="25">
        <v>1674</v>
      </c>
      <c r="U7" s="25">
        <v>1626</v>
      </c>
      <c r="V7" s="25">
        <v>1674</v>
      </c>
      <c r="W7" s="25">
        <v>1736</v>
      </c>
      <c r="X7" s="25">
        <v>1736</v>
      </c>
      <c r="Y7" s="25">
        <v>1736</v>
      </c>
      <c r="Z7" s="25">
        <v>1720</v>
      </c>
      <c r="AA7" s="25">
        <v>1725</v>
      </c>
      <c r="AB7" s="45"/>
      <c r="AC7" s="25">
        <v>1724</v>
      </c>
      <c r="AD7" s="25">
        <v>1437</v>
      </c>
      <c r="AE7" s="25">
        <v>1724</v>
      </c>
      <c r="AF7" s="25">
        <v>1652</v>
      </c>
      <c r="AG7" s="25">
        <v>1712</v>
      </c>
      <c r="AH7" s="25">
        <v>1666</v>
      </c>
      <c r="AI7" s="45"/>
      <c r="AJ7" s="25">
        <v>1731</v>
      </c>
      <c r="AK7" s="25">
        <v>1736</v>
      </c>
      <c r="AL7" s="25">
        <v>1736</v>
      </c>
      <c r="AM7" s="25">
        <v>1736</v>
      </c>
      <c r="AN7" s="25">
        <v>1680</v>
      </c>
      <c r="AO7" s="25">
        <v>1736</v>
      </c>
      <c r="AP7" s="45"/>
      <c r="AQ7" s="25">
        <v>1720</v>
      </c>
      <c r="AR7" s="25">
        <v>1554</v>
      </c>
      <c r="AS7" s="25">
        <v>1720</v>
      </c>
      <c r="AT7" s="25">
        <v>1631</v>
      </c>
      <c r="AU7" s="25">
        <v>1736</v>
      </c>
      <c r="AV7" s="25">
        <v>1655</v>
      </c>
      <c r="AW7" s="25">
        <v>1687</v>
      </c>
      <c r="AX7" s="25">
        <v>1674</v>
      </c>
      <c r="AY7" s="25">
        <v>1571</v>
      </c>
      <c r="AZ7" s="25">
        <v>819</v>
      </c>
      <c r="BA7" s="25">
        <v>1678</v>
      </c>
      <c r="BB7" s="195" t="s">
        <v>149</v>
      </c>
      <c r="BC7" s="45"/>
      <c r="BD7" s="25">
        <f>BA7-AZ7</f>
        <v>859</v>
      </c>
      <c r="BE7" s="25">
        <f>BA7</f>
        <v>1678</v>
      </c>
      <c r="BF7" s="25">
        <v>1576</v>
      </c>
      <c r="BG7" s="25">
        <v>1667</v>
      </c>
      <c r="BH7" s="25">
        <v>1695</v>
      </c>
      <c r="BI7" s="25">
        <v>1505</v>
      </c>
      <c r="BJ7" s="25">
        <v>1672</v>
      </c>
      <c r="BK7" s="25">
        <v>1665</v>
      </c>
      <c r="BL7" s="25">
        <v>1715</v>
      </c>
      <c r="BM7" s="25">
        <v>1648</v>
      </c>
      <c r="BN7" s="25">
        <v>1718</v>
      </c>
      <c r="BO7" s="25">
        <v>1678</v>
      </c>
      <c r="BP7" s="25">
        <v>1618</v>
      </c>
      <c r="BQ7" s="25">
        <v>1701</v>
      </c>
      <c r="BR7" s="25">
        <v>1642</v>
      </c>
      <c r="BS7" s="25">
        <v>1642</v>
      </c>
      <c r="BT7" s="25">
        <v>1680</v>
      </c>
      <c r="BU7" s="25">
        <v>1486</v>
      </c>
      <c r="BV7" s="25">
        <v>1687</v>
      </c>
      <c r="BW7" s="25">
        <v>1625</v>
      </c>
      <c r="BX7" s="25">
        <v>1675</v>
      </c>
      <c r="BY7" s="25">
        <v>1629</v>
      </c>
      <c r="BZ7" s="25">
        <v>1679</v>
      </c>
      <c r="CA7" s="25">
        <v>1675</v>
      </c>
      <c r="CB7" s="25">
        <v>1627</v>
      </c>
      <c r="CC7" s="25">
        <v>1659</v>
      </c>
      <c r="CD7" s="25">
        <v>1619</v>
      </c>
      <c r="CE7" s="25">
        <v>0</v>
      </c>
      <c r="CF7" s="25">
        <v>0</v>
      </c>
      <c r="CG7" s="25">
        <v>0</v>
      </c>
      <c r="CH7" s="25">
        <v>0</v>
      </c>
      <c r="CI7" s="25">
        <v>0</v>
      </c>
      <c r="CJ7" s="25">
        <v>0</v>
      </c>
      <c r="CK7" s="25">
        <v>0</v>
      </c>
      <c r="CL7" s="25">
        <v>0</v>
      </c>
      <c r="CM7" s="25">
        <v>0</v>
      </c>
      <c r="CN7" s="25">
        <v>0</v>
      </c>
      <c r="CO7" s="25">
        <v>0</v>
      </c>
      <c r="CP7" s="25">
        <v>0</v>
      </c>
      <c r="CQ7" s="25">
        <v>0</v>
      </c>
      <c r="CR7" s="196"/>
      <c r="CS7" s="196"/>
      <c r="CT7" s="196"/>
      <c r="CU7" s="196"/>
      <c r="CV7" s="196"/>
      <c r="CW7" s="196"/>
      <c r="CX7" s="196"/>
      <c r="CY7" s="196"/>
      <c r="CZ7" s="196"/>
      <c r="DA7" s="196"/>
      <c r="DB7" s="196"/>
      <c r="DC7" s="196"/>
      <c r="DD7" s="196"/>
      <c r="DE7" s="196"/>
      <c r="DF7" s="196"/>
      <c r="DG7" s="196"/>
      <c r="DH7" s="196"/>
      <c r="DI7" s="196"/>
      <c r="DJ7" s="196"/>
      <c r="DK7" s="196"/>
      <c r="DL7" s="196"/>
      <c r="DM7" s="196"/>
      <c r="DN7" s="196"/>
      <c r="DO7" s="196"/>
      <c r="DP7" s="196"/>
      <c r="DQ7" s="196"/>
      <c r="DR7" s="196"/>
      <c r="DS7" s="196"/>
      <c r="DT7" s="196"/>
      <c r="DU7" s="196"/>
      <c r="DV7" s="196"/>
      <c r="DW7" s="196"/>
      <c r="DX7" s="196"/>
      <c r="DY7" s="196"/>
      <c r="DZ7" s="196"/>
      <c r="EA7" s="196"/>
      <c r="EB7" s="196"/>
      <c r="EC7" s="196"/>
      <c r="ED7" s="196"/>
      <c r="EE7" s="196"/>
      <c r="EF7" s="196"/>
      <c r="EG7" s="196"/>
      <c r="EH7" s="196"/>
      <c r="EI7" s="196"/>
      <c r="EJ7" s="196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</row>
    <row r="8" spans="1:256" s="205" customFormat="1" x14ac:dyDescent="0.25">
      <c r="A8" s="198" t="s">
        <v>150</v>
      </c>
      <c r="B8" s="199" t="s">
        <v>151</v>
      </c>
      <c r="C8" s="200">
        <v>0</v>
      </c>
      <c r="D8" s="200">
        <v>0</v>
      </c>
      <c r="E8" s="200">
        <v>0</v>
      </c>
      <c r="F8" s="200">
        <v>0</v>
      </c>
      <c r="G8" s="200">
        <v>0</v>
      </c>
      <c r="H8" s="200">
        <v>0</v>
      </c>
      <c r="I8" s="200">
        <v>0</v>
      </c>
      <c r="J8" s="200">
        <v>1</v>
      </c>
      <c r="K8" s="200">
        <v>0.95</v>
      </c>
      <c r="L8" s="200">
        <v>3.17</v>
      </c>
      <c r="M8" s="200">
        <v>2.95</v>
      </c>
      <c r="N8" s="200">
        <v>3.22</v>
      </c>
      <c r="O8" s="199" t="s">
        <v>151</v>
      </c>
      <c r="P8" s="200">
        <v>2.37</v>
      </c>
      <c r="Q8" s="200">
        <v>2.91</v>
      </c>
      <c r="R8" s="200">
        <v>6.06</v>
      </c>
      <c r="S8" s="200">
        <v>6.27</v>
      </c>
      <c r="T8" s="200">
        <v>5.89</v>
      </c>
      <c r="U8" s="200">
        <v>6.25</v>
      </c>
      <c r="V8" s="200">
        <v>5.51</v>
      </c>
      <c r="W8" s="200">
        <v>4.29</v>
      </c>
      <c r="X8" s="200">
        <v>3.63</v>
      </c>
      <c r="Y8" s="200">
        <v>2.83</v>
      </c>
      <c r="Z8" s="200">
        <v>3.91</v>
      </c>
      <c r="AA8" s="200">
        <v>4</v>
      </c>
      <c r="AB8" s="199" t="s">
        <v>151</v>
      </c>
      <c r="AC8" s="200">
        <v>3.46</v>
      </c>
      <c r="AD8" s="200">
        <v>5.15</v>
      </c>
      <c r="AE8" s="200">
        <v>3.49</v>
      </c>
      <c r="AF8" s="200">
        <v>3.72</v>
      </c>
      <c r="AG8" s="200">
        <v>3.8</v>
      </c>
      <c r="AH8" s="200">
        <v>4.46</v>
      </c>
      <c r="AI8" s="199" t="s">
        <v>151</v>
      </c>
      <c r="AJ8" s="200">
        <v>4.1100000000000003</v>
      </c>
      <c r="AK8" s="200">
        <v>3.74</v>
      </c>
      <c r="AL8" s="200">
        <v>4.0599999999999996</v>
      </c>
      <c r="AM8" s="200">
        <v>3.91</v>
      </c>
      <c r="AN8" s="200">
        <v>4.16</v>
      </c>
      <c r="AO8" s="200">
        <v>4.42</v>
      </c>
      <c r="AP8" s="199" t="s">
        <v>151</v>
      </c>
      <c r="AQ8" s="200">
        <f t="shared" ref="AQ8:BA8" si="3">IFERROR(ROUND((AQ9/AQ10),2),0)</f>
        <v>4.2699999999999996</v>
      </c>
      <c r="AR8" s="200">
        <f t="shared" si="3"/>
        <v>4.22</v>
      </c>
      <c r="AS8" s="200">
        <f t="shared" si="3"/>
        <v>3.93</v>
      </c>
      <c r="AT8" s="200">
        <f t="shared" si="3"/>
        <v>4.76</v>
      </c>
      <c r="AU8" s="200">
        <f t="shared" si="3"/>
        <v>4.6399999999999997</v>
      </c>
      <c r="AV8" s="200">
        <f t="shared" si="3"/>
        <v>4.6500000000000004</v>
      </c>
      <c r="AW8" s="200">
        <f t="shared" si="3"/>
        <v>4.7</v>
      </c>
      <c r="AX8" s="200">
        <f t="shared" si="3"/>
        <v>4.1900000000000004</v>
      </c>
      <c r="AY8" s="200">
        <f t="shared" si="3"/>
        <v>4.16</v>
      </c>
      <c r="AZ8" s="201">
        <f t="shared" si="3"/>
        <v>5.0199999999999996</v>
      </c>
      <c r="BA8" s="200">
        <f t="shared" si="3"/>
        <v>4.59</v>
      </c>
      <c r="BB8" s="202" t="s">
        <v>152</v>
      </c>
      <c r="BC8" s="203" t="s">
        <v>151</v>
      </c>
      <c r="BD8" s="204">
        <f t="shared" ref="BD8:CQ8" si="4">IFERROR(ROUND((BD9/BD10),2),0)</f>
        <v>4.24</v>
      </c>
      <c r="BE8" s="204">
        <f t="shared" si="4"/>
        <v>4.59</v>
      </c>
      <c r="BF8" s="204">
        <f t="shared" si="4"/>
        <v>4.7</v>
      </c>
      <c r="BG8" s="204">
        <f t="shared" si="4"/>
        <v>3.93</v>
      </c>
      <c r="BH8" s="204">
        <f t="shared" si="4"/>
        <v>4.1399999999999997</v>
      </c>
      <c r="BI8" s="204">
        <f t="shared" si="4"/>
        <v>3.84</v>
      </c>
      <c r="BJ8" s="204">
        <f t="shared" si="4"/>
        <v>4.3899999999999997</v>
      </c>
      <c r="BK8" s="204">
        <f t="shared" si="4"/>
        <v>4.59</v>
      </c>
      <c r="BL8" s="204">
        <f t="shared" si="4"/>
        <v>4.22</v>
      </c>
      <c r="BM8" s="204">
        <f t="shared" si="4"/>
        <v>4.1100000000000003</v>
      </c>
      <c r="BN8" s="204">
        <f t="shared" si="4"/>
        <v>3.84</v>
      </c>
      <c r="BO8" s="204">
        <f t="shared" si="4"/>
        <v>3.53</v>
      </c>
      <c r="BP8" s="204">
        <f t="shared" si="4"/>
        <v>3.72</v>
      </c>
      <c r="BQ8" s="204">
        <f t="shared" si="4"/>
        <v>4.38</v>
      </c>
      <c r="BR8" s="204">
        <f t="shared" si="4"/>
        <v>4.43</v>
      </c>
      <c r="BS8" s="204">
        <f t="shared" si="4"/>
        <v>4.33</v>
      </c>
      <c r="BT8" s="204">
        <f t="shared" si="4"/>
        <v>4.04</v>
      </c>
      <c r="BU8" s="204">
        <f t="shared" si="4"/>
        <v>3.87</v>
      </c>
      <c r="BV8" s="204">
        <f t="shared" si="4"/>
        <v>4.1399999999999997</v>
      </c>
      <c r="BW8" s="204">
        <f t="shared" si="4"/>
        <v>4.1399999999999997</v>
      </c>
      <c r="BX8" s="204">
        <f t="shared" si="4"/>
        <v>4.32</v>
      </c>
      <c r="BY8" s="204">
        <f t="shared" si="4"/>
        <v>4.21</v>
      </c>
      <c r="BZ8" s="204">
        <f t="shared" si="4"/>
        <v>4.03</v>
      </c>
      <c r="CA8" s="204">
        <f t="shared" si="4"/>
        <v>3.99</v>
      </c>
      <c r="CB8" s="204">
        <f t="shared" si="4"/>
        <v>3.9</v>
      </c>
      <c r="CC8" s="204">
        <f t="shared" si="4"/>
        <v>3.81</v>
      </c>
      <c r="CD8" s="204">
        <f t="shared" si="4"/>
        <v>3.93</v>
      </c>
      <c r="CE8" s="204">
        <f t="shared" si="4"/>
        <v>0</v>
      </c>
      <c r="CF8" s="204">
        <f t="shared" si="4"/>
        <v>0</v>
      </c>
      <c r="CG8" s="204">
        <f t="shared" si="4"/>
        <v>0</v>
      </c>
      <c r="CH8" s="204">
        <f t="shared" si="4"/>
        <v>0</v>
      </c>
      <c r="CI8" s="204">
        <f t="shared" si="4"/>
        <v>0</v>
      </c>
      <c r="CJ8" s="204">
        <f t="shared" si="4"/>
        <v>0</v>
      </c>
      <c r="CK8" s="204">
        <f t="shared" si="4"/>
        <v>0</v>
      </c>
      <c r="CL8" s="204">
        <f t="shared" si="4"/>
        <v>0</v>
      </c>
      <c r="CM8" s="204">
        <f t="shared" si="4"/>
        <v>0</v>
      </c>
      <c r="CN8" s="204">
        <f t="shared" si="4"/>
        <v>0</v>
      </c>
      <c r="CO8" s="204">
        <f t="shared" si="4"/>
        <v>0</v>
      </c>
      <c r="CP8" s="204">
        <f t="shared" si="4"/>
        <v>0</v>
      </c>
      <c r="CQ8" s="204">
        <f t="shared" si="4"/>
        <v>0</v>
      </c>
    </row>
    <row r="9" spans="1:256" s="197" customFormat="1" x14ac:dyDescent="0.2">
      <c r="A9" s="195" t="s">
        <v>148</v>
      </c>
      <c r="B9" s="45"/>
      <c r="C9" s="25">
        <v>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237</v>
      </c>
      <c r="K9" s="25">
        <v>224</v>
      </c>
      <c r="L9" s="25">
        <v>690</v>
      </c>
      <c r="M9" s="25">
        <v>454</v>
      </c>
      <c r="N9" s="25">
        <v>735</v>
      </c>
      <c r="O9" s="45"/>
      <c r="P9" s="25">
        <v>977</v>
      </c>
      <c r="Q9" s="25">
        <v>988</v>
      </c>
      <c r="R9" s="25">
        <v>1248</v>
      </c>
      <c r="S9" s="25">
        <v>1129</v>
      </c>
      <c r="T9" s="25">
        <v>1119</v>
      </c>
      <c r="U9" s="25">
        <v>1131</v>
      </c>
      <c r="V9" s="25">
        <v>1042</v>
      </c>
      <c r="W9" s="25">
        <v>1155</v>
      </c>
      <c r="X9" s="25">
        <v>987</v>
      </c>
      <c r="Y9" s="25">
        <v>647</v>
      </c>
      <c r="Z9" s="25">
        <v>852</v>
      </c>
      <c r="AA9" s="25">
        <v>1059</v>
      </c>
      <c r="AB9" s="45"/>
      <c r="AC9" s="25">
        <v>1199</v>
      </c>
      <c r="AD9" s="25">
        <v>798</v>
      </c>
      <c r="AE9" s="25">
        <v>1265</v>
      </c>
      <c r="AF9" s="25">
        <v>1286</v>
      </c>
      <c r="AG9" s="25">
        <v>1371</v>
      </c>
      <c r="AH9" s="25">
        <v>985</v>
      </c>
      <c r="AI9" s="45"/>
      <c r="AJ9" s="25">
        <v>1143</v>
      </c>
      <c r="AK9" s="25">
        <v>1393</v>
      </c>
      <c r="AL9" s="25">
        <v>1482</v>
      </c>
      <c r="AM9" s="25">
        <v>1534</v>
      </c>
      <c r="AN9" s="25">
        <v>1461</v>
      </c>
      <c r="AO9" s="25">
        <v>1469</v>
      </c>
      <c r="AP9" s="45"/>
      <c r="AQ9" s="25">
        <f t="shared" ref="AQ9:BA9" si="5">AQ6</f>
        <v>1520</v>
      </c>
      <c r="AR9" s="25">
        <f t="shared" si="5"/>
        <v>1329</v>
      </c>
      <c r="AS9" s="25">
        <f t="shared" si="5"/>
        <v>1448</v>
      </c>
      <c r="AT9" s="25">
        <f t="shared" si="5"/>
        <v>1451</v>
      </c>
      <c r="AU9" s="25">
        <f t="shared" si="5"/>
        <v>1526</v>
      </c>
      <c r="AV9" s="25">
        <f t="shared" si="5"/>
        <v>1390</v>
      </c>
      <c r="AW9" s="25">
        <f t="shared" si="5"/>
        <v>1503</v>
      </c>
      <c r="AX9" s="25">
        <f t="shared" si="5"/>
        <v>1546</v>
      </c>
      <c r="AY9" s="25">
        <f t="shared" si="5"/>
        <v>1403</v>
      </c>
      <c r="AZ9" s="25">
        <f t="shared" si="5"/>
        <v>713</v>
      </c>
      <c r="BA9" s="25">
        <f t="shared" si="5"/>
        <v>1460</v>
      </c>
      <c r="BB9" s="195" t="s">
        <v>148</v>
      </c>
      <c r="BC9" s="45"/>
      <c r="BD9" s="25">
        <f>BD6</f>
        <v>747</v>
      </c>
      <c r="BE9" s="25">
        <f>BA9</f>
        <v>1460</v>
      </c>
      <c r="BF9" s="25">
        <v>1494</v>
      </c>
      <c r="BG9" s="25">
        <f t="shared" ref="BG9:CQ9" si="6">BG6</f>
        <v>1581</v>
      </c>
      <c r="BH9" s="25">
        <f t="shared" si="6"/>
        <v>1580</v>
      </c>
      <c r="BI9" s="25">
        <f t="shared" si="6"/>
        <v>1422</v>
      </c>
      <c r="BJ9" s="25">
        <f t="shared" si="6"/>
        <v>1617</v>
      </c>
      <c r="BK9" s="25">
        <f t="shared" si="6"/>
        <v>1630</v>
      </c>
      <c r="BL9" s="25">
        <f t="shared" si="6"/>
        <v>1675</v>
      </c>
      <c r="BM9" s="25">
        <f t="shared" si="6"/>
        <v>1615</v>
      </c>
      <c r="BN9" s="25">
        <f t="shared" si="6"/>
        <v>1694</v>
      </c>
      <c r="BO9" s="25">
        <f t="shared" si="6"/>
        <v>1653</v>
      </c>
      <c r="BP9" s="25">
        <f t="shared" si="6"/>
        <v>1587</v>
      </c>
      <c r="BQ9" s="25">
        <f t="shared" si="6"/>
        <v>1688</v>
      </c>
      <c r="BR9" s="25">
        <f t="shared" si="6"/>
        <v>1632</v>
      </c>
      <c r="BS9" s="25">
        <f t="shared" si="6"/>
        <v>1615</v>
      </c>
      <c r="BT9" s="25">
        <f t="shared" si="6"/>
        <v>1614</v>
      </c>
      <c r="BU9" s="25">
        <f t="shared" si="6"/>
        <v>1441</v>
      </c>
      <c r="BV9" s="25">
        <f t="shared" si="6"/>
        <v>1649</v>
      </c>
      <c r="BW9" s="25">
        <f t="shared" si="6"/>
        <v>1574</v>
      </c>
      <c r="BX9" s="25">
        <f t="shared" si="6"/>
        <v>1625</v>
      </c>
      <c r="BY9" s="25">
        <f t="shared" si="6"/>
        <v>1595</v>
      </c>
      <c r="BZ9" s="25">
        <f t="shared" si="6"/>
        <v>1641</v>
      </c>
      <c r="CA9" s="25">
        <f t="shared" si="6"/>
        <v>1628</v>
      </c>
      <c r="CB9" s="25">
        <f t="shared" si="6"/>
        <v>1530</v>
      </c>
      <c r="CC9" s="25">
        <f t="shared" si="6"/>
        <v>1579</v>
      </c>
      <c r="CD9" s="25">
        <f t="shared" si="6"/>
        <v>1568</v>
      </c>
      <c r="CE9" s="25">
        <f t="shared" si="6"/>
        <v>0</v>
      </c>
      <c r="CF9" s="25">
        <f t="shared" si="6"/>
        <v>0</v>
      </c>
      <c r="CG9" s="25">
        <f t="shared" si="6"/>
        <v>0</v>
      </c>
      <c r="CH9" s="25">
        <f t="shared" si="6"/>
        <v>0</v>
      </c>
      <c r="CI9" s="25">
        <f t="shared" si="6"/>
        <v>0</v>
      </c>
      <c r="CJ9" s="25">
        <f t="shared" si="6"/>
        <v>0</v>
      </c>
      <c r="CK9" s="25">
        <f t="shared" si="6"/>
        <v>0</v>
      </c>
      <c r="CL9" s="25">
        <f t="shared" si="6"/>
        <v>0</v>
      </c>
      <c r="CM9" s="25">
        <f t="shared" si="6"/>
        <v>0</v>
      </c>
      <c r="CN9" s="25">
        <f t="shared" si="6"/>
        <v>0</v>
      </c>
      <c r="CO9" s="25">
        <f t="shared" si="6"/>
        <v>0</v>
      </c>
      <c r="CP9" s="25">
        <f t="shared" si="6"/>
        <v>0</v>
      </c>
      <c r="CQ9" s="25">
        <f t="shared" si="6"/>
        <v>0</v>
      </c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</row>
    <row r="10" spans="1:256" s="197" customFormat="1" x14ac:dyDescent="0.2">
      <c r="A10" s="195" t="s">
        <v>153</v>
      </c>
      <c r="B10" s="45"/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236</v>
      </c>
      <c r="K10" s="25">
        <v>235</v>
      </c>
      <c r="L10" s="25">
        <v>218</v>
      </c>
      <c r="M10" s="25">
        <v>154</v>
      </c>
      <c r="N10" s="25">
        <v>228</v>
      </c>
      <c r="O10" s="45"/>
      <c r="P10" s="25">
        <v>412</v>
      </c>
      <c r="Q10" s="25">
        <v>339</v>
      </c>
      <c r="R10" s="25">
        <v>206</v>
      </c>
      <c r="S10" s="25">
        <v>180</v>
      </c>
      <c r="T10" s="25">
        <v>190</v>
      </c>
      <c r="U10" s="25">
        <v>181</v>
      </c>
      <c r="V10" s="25">
        <v>189</v>
      </c>
      <c r="W10" s="25">
        <v>269</v>
      </c>
      <c r="X10" s="25">
        <v>272</v>
      </c>
      <c r="Y10" s="25">
        <v>229</v>
      </c>
      <c r="Z10" s="25">
        <v>218</v>
      </c>
      <c r="AA10" s="25">
        <v>265</v>
      </c>
      <c r="AB10" s="45"/>
      <c r="AC10" s="25">
        <v>347</v>
      </c>
      <c r="AD10" s="25">
        <v>155</v>
      </c>
      <c r="AE10" s="25">
        <v>362</v>
      </c>
      <c r="AF10" s="25">
        <v>346</v>
      </c>
      <c r="AG10" s="25">
        <v>361</v>
      </c>
      <c r="AH10" s="25">
        <v>221</v>
      </c>
      <c r="AI10" s="45"/>
      <c r="AJ10" s="25">
        <v>278</v>
      </c>
      <c r="AK10" s="25">
        <v>386</v>
      </c>
      <c r="AL10" s="25">
        <v>365</v>
      </c>
      <c r="AM10" s="25">
        <v>392</v>
      </c>
      <c r="AN10" s="25">
        <v>351</v>
      </c>
      <c r="AO10" s="25">
        <v>332</v>
      </c>
      <c r="AP10" s="45"/>
      <c r="AQ10" s="25">
        <v>356</v>
      </c>
      <c r="AR10" s="25">
        <v>315</v>
      </c>
      <c r="AS10" s="25">
        <v>368</v>
      </c>
      <c r="AT10" s="25">
        <v>305</v>
      </c>
      <c r="AU10" s="25">
        <v>329</v>
      </c>
      <c r="AV10" s="25">
        <v>299</v>
      </c>
      <c r="AW10" s="25">
        <v>320</v>
      </c>
      <c r="AX10" s="25">
        <v>369</v>
      </c>
      <c r="AY10" s="25">
        <v>337</v>
      </c>
      <c r="AZ10" s="25">
        <v>142</v>
      </c>
      <c r="BA10" s="25">
        <v>318</v>
      </c>
      <c r="BB10" s="195" t="s">
        <v>153</v>
      </c>
      <c r="BC10" s="45"/>
      <c r="BD10" s="25">
        <f>BA10-AZ10</f>
        <v>176</v>
      </c>
      <c r="BE10" s="25">
        <f>BA10</f>
        <v>318</v>
      </c>
      <c r="BF10" s="25">
        <v>318</v>
      </c>
      <c r="BG10" s="25">
        <v>402</v>
      </c>
      <c r="BH10" s="25">
        <v>382</v>
      </c>
      <c r="BI10" s="25">
        <v>370</v>
      </c>
      <c r="BJ10" s="25">
        <v>368</v>
      </c>
      <c r="BK10" s="25">
        <v>355</v>
      </c>
      <c r="BL10" s="25">
        <v>397</v>
      </c>
      <c r="BM10" s="25">
        <v>393</v>
      </c>
      <c r="BN10" s="25">
        <f>Produção!BV17</f>
        <v>441</v>
      </c>
      <c r="BO10" s="25">
        <v>468</v>
      </c>
      <c r="BP10" s="25">
        <v>427</v>
      </c>
      <c r="BQ10" s="25">
        <v>385</v>
      </c>
      <c r="BR10" s="25">
        <v>368</v>
      </c>
      <c r="BS10" s="25">
        <v>373</v>
      </c>
      <c r="BT10" s="25">
        <v>400</v>
      </c>
      <c r="BU10" s="25">
        <v>372</v>
      </c>
      <c r="BV10" s="25">
        <v>398</v>
      </c>
      <c r="BW10" s="25">
        <v>380</v>
      </c>
      <c r="BX10" s="25">
        <v>376</v>
      </c>
      <c r="BY10" s="25">
        <v>379</v>
      </c>
      <c r="BZ10" s="25">
        <v>407</v>
      </c>
      <c r="CA10" s="25">
        <v>408</v>
      </c>
      <c r="CB10" s="25">
        <v>392</v>
      </c>
      <c r="CC10" s="25">
        <v>414</v>
      </c>
      <c r="CD10" s="25">
        <v>399</v>
      </c>
      <c r="CE10" s="25">
        <v>0</v>
      </c>
      <c r="CF10" s="25">
        <v>0</v>
      </c>
      <c r="CG10" s="25">
        <v>0</v>
      </c>
      <c r="CH10" s="25">
        <v>0</v>
      </c>
      <c r="CI10" s="25">
        <v>0</v>
      </c>
      <c r="CJ10" s="25">
        <v>0</v>
      </c>
      <c r="CK10" s="25">
        <v>0</v>
      </c>
      <c r="CL10" s="25">
        <v>0</v>
      </c>
      <c r="CM10" s="25">
        <v>0</v>
      </c>
      <c r="CN10" s="25">
        <v>0</v>
      </c>
      <c r="CO10" s="25">
        <v>0</v>
      </c>
      <c r="CP10" s="25">
        <v>0</v>
      </c>
      <c r="CQ10" s="25">
        <v>0</v>
      </c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  <c r="HY10" s="196"/>
      <c r="HZ10" s="196"/>
      <c r="IA10" s="196"/>
      <c r="IB10" s="196"/>
      <c r="IC10" s="196"/>
      <c r="ID10" s="196"/>
      <c r="IE10" s="196"/>
      <c r="IF10" s="196"/>
      <c r="IG10" s="196"/>
      <c r="IH10" s="196"/>
      <c r="II10" s="196"/>
      <c r="IJ10" s="196"/>
      <c r="IK10" s="196"/>
      <c r="IL10" s="196"/>
      <c r="IM10" s="196"/>
      <c r="IN10" s="196"/>
      <c r="IO10" s="196"/>
      <c r="IP10" s="196"/>
      <c r="IQ10" s="196"/>
      <c r="IR10" s="196"/>
      <c r="IS10" s="196"/>
      <c r="IT10" s="196"/>
      <c r="IU10" s="196"/>
      <c r="IV10" s="196"/>
    </row>
    <row r="11" spans="1:256" s="205" customFormat="1" hidden="1" x14ac:dyDescent="0.25">
      <c r="A11" s="198" t="s">
        <v>154</v>
      </c>
      <c r="B11" s="199" t="s">
        <v>155</v>
      </c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 t="s">
        <v>155</v>
      </c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 t="s">
        <v>155</v>
      </c>
      <c r="AC11" s="199"/>
      <c r="AD11" s="199"/>
      <c r="AE11" s="199"/>
      <c r="AF11" s="199"/>
      <c r="AG11" s="199"/>
      <c r="AH11" s="199" t="s">
        <v>156</v>
      </c>
      <c r="AI11" s="199" t="s">
        <v>157</v>
      </c>
      <c r="AJ11" s="199" t="s">
        <v>158</v>
      </c>
      <c r="AK11" s="199" t="s">
        <v>159</v>
      </c>
      <c r="AL11" s="206" t="s">
        <v>160</v>
      </c>
      <c r="AM11" s="199" t="s">
        <v>160</v>
      </c>
      <c r="AN11" s="206" t="s">
        <v>161</v>
      </c>
      <c r="AO11" s="206">
        <v>4.7222222222222221E-2</v>
      </c>
      <c r="AP11" s="199" t="s">
        <v>157</v>
      </c>
      <c r="AQ11" s="207">
        <v>4.5138888888888888E-2</v>
      </c>
      <c r="AR11" s="206">
        <v>3.2986111111111112E-2</v>
      </c>
      <c r="AS11" s="206">
        <v>4.5138888888888888E-2</v>
      </c>
      <c r="AT11" s="206">
        <v>4.7222222222222221E-2</v>
      </c>
      <c r="AU11" s="206">
        <v>4.5138888888888888E-2</v>
      </c>
      <c r="AV11" s="206">
        <v>5.1388888888888894E-2</v>
      </c>
      <c r="AW11" s="206">
        <v>4.027777777777778E-2</v>
      </c>
      <c r="AX11" s="206">
        <v>4.1666666666666664E-2</v>
      </c>
      <c r="AY11" s="206">
        <v>5.6944444444444443E-2</v>
      </c>
      <c r="AZ11" s="206">
        <v>5.9722222222222225E-2</v>
      </c>
      <c r="BA11" s="206">
        <v>5.7638888888888885E-2</v>
      </c>
      <c r="BB11" s="206"/>
      <c r="BC11" s="206"/>
      <c r="BD11" s="206"/>
      <c r="BE11" s="206"/>
      <c r="BF11" s="206"/>
      <c r="BG11" s="206"/>
      <c r="BH11" s="206"/>
      <c r="BI11" s="206"/>
      <c r="BJ11" s="206"/>
      <c r="BK11" s="206"/>
      <c r="BL11" s="206"/>
      <c r="BM11" s="206"/>
      <c r="BN11" s="206"/>
      <c r="BO11" s="206"/>
      <c r="BP11" s="206"/>
      <c r="BQ11" s="206"/>
      <c r="BR11" s="206"/>
      <c r="BS11" s="206"/>
      <c r="BT11" s="206"/>
      <c r="BU11" s="206"/>
      <c r="BV11" s="206"/>
      <c r="BW11" s="206"/>
      <c r="BX11" s="206"/>
      <c r="BY11" s="206"/>
      <c r="BZ11" s="206"/>
      <c r="CA11" s="206"/>
      <c r="CB11" s="206"/>
      <c r="CC11" s="206"/>
      <c r="CD11" s="206"/>
      <c r="CE11" s="206"/>
      <c r="CF11" s="206"/>
      <c r="CG11" s="206"/>
      <c r="CH11" s="206"/>
      <c r="CI11" s="206"/>
      <c r="CJ11" s="206"/>
      <c r="CK11" s="206"/>
      <c r="CL11" s="206"/>
      <c r="CM11" s="206"/>
      <c r="CN11" s="206"/>
      <c r="CO11" s="206"/>
      <c r="CP11" s="206"/>
      <c r="CQ11" s="206"/>
    </row>
    <row r="12" spans="1:256" s="205" customFormat="1" x14ac:dyDescent="0.25">
      <c r="A12" s="208" t="s">
        <v>162</v>
      </c>
      <c r="B12" s="209" t="s">
        <v>155</v>
      </c>
      <c r="C12" s="210">
        <v>0</v>
      </c>
      <c r="D12" s="210">
        <v>0</v>
      </c>
      <c r="E12" s="210">
        <v>0</v>
      </c>
      <c r="F12" s="210">
        <v>0</v>
      </c>
      <c r="G12" s="210">
        <v>0</v>
      </c>
      <c r="H12" s="210">
        <v>0</v>
      </c>
      <c r="I12" s="210">
        <v>0</v>
      </c>
      <c r="J12" s="210">
        <v>0</v>
      </c>
      <c r="K12" s="210">
        <v>0</v>
      </c>
      <c r="L12" s="210">
        <v>0</v>
      </c>
      <c r="M12" s="210">
        <v>0</v>
      </c>
      <c r="N12" s="210">
        <v>0</v>
      </c>
      <c r="O12" s="209" t="s">
        <v>155</v>
      </c>
      <c r="P12" s="210">
        <v>33.362741551642081</v>
      </c>
      <c r="Q12" s="210">
        <v>33.077771883289131</v>
      </c>
      <c r="R12" s="210">
        <v>49.650543259557331</v>
      </c>
      <c r="S12" s="210">
        <v>65.447679724494208</v>
      </c>
      <c r="T12" s="210">
        <v>70.098489154824222</v>
      </c>
      <c r="U12" s="210">
        <v>65.641173087981599</v>
      </c>
      <c r="V12" s="210">
        <v>80.193734939759011</v>
      </c>
      <c r="W12" s="210">
        <v>51.797252367353082</v>
      </c>
      <c r="X12" s="210">
        <v>66.125382585751964</v>
      </c>
      <c r="Y12" s="210">
        <v>114.31772471156427</v>
      </c>
      <c r="Z12" s="210">
        <v>95.620932768019358</v>
      </c>
      <c r="AA12" s="210">
        <v>60.377260140087955</v>
      </c>
      <c r="AB12" s="209" t="s">
        <v>155</v>
      </c>
      <c r="AC12" s="210">
        <v>36.356117900790792</v>
      </c>
      <c r="AD12" s="210">
        <v>98.982387898433288</v>
      </c>
      <c r="AE12" s="210">
        <v>30.385543744889617</v>
      </c>
      <c r="AF12" s="210">
        <v>25.402080924855497</v>
      </c>
      <c r="AG12" s="210">
        <v>22.68611388611389</v>
      </c>
      <c r="AH12" s="210">
        <v>74.015480378890402</v>
      </c>
      <c r="AI12" s="209" t="s">
        <v>155</v>
      </c>
      <c r="AJ12" s="210">
        <v>50.746642435256703</v>
      </c>
      <c r="AK12" s="210">
        <v>22.104406779661019</v>
      </c>
      <c r="AL12" s="210">
        <v>16.698456132130723</v>
      </c>
      <c r="AM12" s="210">
        <v>12.361901312811222</v>
      </c>
      <c r="AN12" s="210">
        <v>14.971407543698247</v>
      </c>
      <c r="AO12" s="210">
        <v>19.280434885369893</v>
      </c>
      <c r="AP12" s="209" t="s">
        <v>155</v>
      </c>
      <c r="AQ12" s="210">
        <f t="shared" ref="AQ12:BA12" si="7">IFERROR(((((1-AQ13)*AQ14)/(AQ13))*24),0)</f>
        <v>13.486957112142125</v>
      </c>
      <c r="AR12" s="210">
        <f t="shared" si="7"/>
        <v>17.148437792329286</v>
      </c>
      <c r="AS12" s="210">
        <f t="shared" si="7"/>
        <v>17.712307875044544</v>
      </c>
      <c r="AT12" s="210">
        <f t="shared" si="7"/>
        <v>14.177266187050366</v>
      </c>
      <c r="AU12" s="210">
        <f t="shared" si="7"/>
        <v>15.32941979522184</v>
      </c>
      <c r="AV12" s="210">
        <f t="shared" si="7"/>
        <v>21.27296106679367</v>
      </c>
      <c r="AW12" s="210">
        <f t="shared" si="7"/>
        <v>13.81353687282523</v>
      </c>
      <c r="AX12" s="210">
        <f t="shared" si="7"/>
        <v>8.3300920411478092</v>
      </c>
      <c r="AY12" s="210">
        <f t="shared" si="7"/>
        <v>11.950393013100436</v>
      </c>
      <c r="AZ12" s="210">
        <f t="shared" si="7"/>
        <v>17.907319090282556</v>
      </c>
      <c r="BA12" s="210">
        <f t="shared" si="7"/>
        <v>16.44613722560625</v>
      </c>
      <c r="BB12" s="202" t="s">
        <v>163</v>
      </c>
      <c r="BC12" s="211" t="s">
        <v>155</v>
      </c>
      <c r="BD12" s="204">
        <f t="shared" ref="BD12:CQ12" si="8">IFERROR(((((1-BD13)*BD14)/(BD13))*24),0)</f>
        <v>15.259319227230904</v>
      </c>
      <c r="BE12" s="204">
        <f t="shared" si="8"/>
        <v>16.44613722560625</v>
      </c>
      <c r="BF12" s="204">
        <f t="shared" si="8"/>
        <v>6.112080961416825</v>
      </c>
      <c r="BG12" s="204">
        <f t="shared" si="8"/>
        <v>5.1317081400253031</v>
      </c>
      <c r="BH12" s="204">
        <f t="shared" si="8"/>
        <v>7.2265694057069272</v>
      </c>
      <c r="BI12" s="204">
        <f t="shared" si="8"/>
        <v>5.3741305958302501</v>
      </c>
      <c r="BJ12" s="204">
        <f t="shared" si="8"/>
        <v>3.584266363354363</v>
      </c>
      <c r="BK12" s="204">
        <f t="shared" si="8"/>
        <v>2.3629826353421883</v>
      </c>
      <c r="BL12" s="204">
        <f t="shared" si="8"/>
        <v>2.4161195863622389</v>
      </c>
      <c r="BM12" s="204">
        <f t="shared" si="8"/>
        <v>2.0130612244897979</v>
      </c>
      <c r="BN12" s="204">
        <f t="shared" si="8"/>
        <v>1.308559837728196</v>
      </c>
      <c r="BO12" s="204">
        <f t="shared" si="8"/>
        <v>1.2814211755151781</v>
      </c>
      <c r="BP12" s="204">
        <f t="shared" si="8"/>
        <v>1.7477324632952689</v>
      </c>
      <c r="BQ12" s="204">
        <f t="shared" si="8"/>
        <v>0.80503022974607541</v>
      </c>
      <c r="BR12" s="204">
        <f t="shared" si="8"/>
        <v>0.65253244793238685</v>
      </c>
      <c r="BS12" s="204">
        <f t="shared" si="8"/>
        <v>1.7327043513623392</v>
      </c>
      <c r="BT12" s="204">
        <f t="shared" si="8"/>
        <v>3.96640782762569</v>
      </c>
      <c r="BU12" s="204">
        <f t="shared" si="8"/>
        <v>2.9022006806228724</v>
      </c>
      <c r="BV12" s="204">
        <f t="shared" si="8"/>
        <v>2.2870588235294078</v>
      </c>
      <c r="BW12" s="204">
        <f t="shared" si="8"/>
        <v>3.2210448069378463</v>
      </c>
      <c r="BX12" s="204">
        <f t="shared" si="8"/>
        <v>3.1955798371301976</v>
      </c>
      <c r="BY12" s="204">
        <f t="shared" si="8"/>
        <v>2.1568134000612837</v>
      </c>
      <c r="BZ12" s="204">
        <f t="shared" si="8"/>
        <v>2.2364149785144214</v>
      </c>
      <c r="CA12" s="204">
        <f t="shared" si="8"/>
        <v>2.7686552114415077</v>
      </c>
      <c r="CB12" s="204">
        <f t="shared" si="8"/>
        <v>5.9321139940450864</v>
      </c>
      <c r="CC12" s="204">
        <f t="shared" si="8"/>
        <v>4.6306030678714034</v>
      </c>
      <c r="CD12" s="204">
        <f t="shared" si="8"/>
        <v>3.0677129581827538</v>
      </c>
      <c r="CE12" s="204">
        <f t="shared" si="8"/>
        <v>0</v>
      </c>
      <c r="CF12" s="204">
        <f t="shared" si="8"/>
        <v>0</v>
      </c>
      <c r="CG12" s="204">
        <f t="shared" si="8"/>
        <v>0</v>
      </c>
      <c r="CH12" s="204">
        <f t="shared" si="8"/>
        <v>0</v>
      </c>
      <c r="CI12" s="204">
        <f t="shared" si="8"/>
        <v>0</v>
      </c>
      <c r="CJ12" s="204">
        <f t="shared" si="8"/>
        <v>0</v>
      </c>
      <c r="CK12" s="204">
        <f t="shared" si="8"/>
        <v>0</v>
      </c>
      <c r="CL12" s="204">
        <f t="shared" si="8"/>
        <v>0</v>
      </c>
      <c r="CM12" s="204">
        <f t="shared" si="8"/>
        <v>0</v>
      </c>
      <c r="CN12" s="204">
        <f t="shared" si="8"/>
        <v>0</v>
      </c>
      <c r="CO12" s="204">
        <f t="shared" si="8"/>
        <v>0</v>
      </c>
      <c r="CP12" s="204">
        <f t="shared" si="8"/>
        <v>0</v>
      </c>
      <c r="CQ12" s="204">
        <f t="shared" si="8"/>
        <v>0</v>
      </c>
    </row>
    <row r="13" spans="1:256" s="218" customFormat="1" x14ac:dyDescent="0.2">
      <c r="A13" s="212" t="s">
        <v>164</v>
      </c>
      <c r="B13" s="213"/>
      <c r="C13" s="214">
        <v>0</v>
      </c>
      <c r="D13" s="214">
        <v>0</v>
      </c>
      <c r="E13" s="214">
        <v>0</v>
      </c>
      <c r="F13" s="214">
        <v>0</v>
      </c>
      <c r="G13" s="214">
        <v>0</v>
      </c>
      <c r="H13" s="214">
        <v>0</v>
      </c>
      <c r="I13" s="214">
        <v>0</v>
      </c>
      <c r="J13" s="214">
        <v>0</v>
      </c>
      <c r="K13" s="214">
        <v>0</v>
      </c>
      <c r="L13" s="214">
        <v>0</v>
      </c>
      <c r="M13" s="214">
        <v>0</v>
      </c>
      <c r="N13" s="214">
        <v>0</v>
      </c>
      <c r="O13" s="213"/>
      <c r="P13" s="214">
        <v>0.63029999999999997</v>
      </c>
      <c r="Q13" s="214">
        <v>0.67859999999999998</v>
      </c>
      <c r="R13" s="214">
        <v>0.74550000000000005</v>
      </c>
      <c r="S13" s="214">
        <v>0.69689999999999996</v>
      </c>
      <c r="T13" s="214">
        <v>0.66849999999999998</v>
      </c>
      <c r="U13" s="214">
        <v>0.6956</v>
      </c>
      <c r="V13" s="214">
        <v>0.62250000000000005</v>
      </c>
      <c r="W13" s="214">
        <v>0.6653</v>
      </c>
      <c r="X13" s="214">
        <v>0.56850000000000001</v>
      </c>
      <c r="Y13" s="214">
        <v>0.37269999999999998</v>
      </c>
      <c r="Z13" s="214">
        <v>0.49530000000000002</v>
      </c>
      <c r="AA13" s="214">
        <v>0.6139</v>
      </c>
      <c r="AB13" s="213"/>
      <c r="AC13" s="214">
        <v>0.69550000000000001</v>
      </c>
      <c r="AD13" s="214">
        <v>0.55530000000000002</v>
      </c>
      <c r="AE13" s="214">
        <v>0.73380000000000001</v>
      </c>
      <c r="AF13" s="214">
        <v>0.77849999999999997</v>
      </c>
      <c r="AG13" s="214">
        <v>0.80079999999999996</v>
      </c>
      <c r="AH13" s="214">
        <v>0.59119999999999995</v>
      </c>
      <c r="AI13" s="213"/>
      <c r="AJ13" s="214">
        <v>0.6603</v>
      </c>
      <c r="AK13" s="214">
        <v>0.8024</v>
      </c>
      <c r="AL13" s="214">
        <v>0.85370000000000001</v>
      </c>
      <c r="AM13" s="214">
        <v>0.88360000000000005</v>
      </c>
      <c r="AN13" s="214">
        <v>0.86960000000000004</v>
      </c>
      <c r="AO13" s="214">
        <v>0.84619999999999995</v>
      </c>
      <c r="AP13" s="213"/>
      <c r="AQ13" s="214">
        <f t="shared" ref="AQ13:BA13" si="9">AQ5</f>
        <v>0.88370000000000004</v>
      </c>
      <c r="AR13" s="214">
        <f t="shared" si="9"/>
        <v>0.85519999999999996</v>
      </c>
      <c r="AS13" s="214">
        <f t="shared" si="9"/>
        <v>0.84189999999999998</v>
      </c>
      <c r="AT13" s="214">
        <f t="shared" si="9"/>
        <v>0.88959999999999995</v>
      </c>
      <c r="AU13" s="214">
        <f t="shared" si="9"/>
        <v>0.879</v>
      </c>
      <c r="AV13" s="214">
        <f t="shared" si="9"/>
        <v>0.83989999999999998</v>
      </c>
      <c r="AW13" s="214">
        <f t="shared" si="9"/>
        <v>0.89090000000000003</v>
      </c>
      <c r="AX13" s="214">
        <f t="shared" si="9"/>
        <v>0.92349999999999999</v>
      </c>
      <c r="AY13" s="214">
        <f t="shared" si="9"/>
        <v>0.8931</v>
      </c>
      <c r="AZ13" s="214">
        <f t="shared" si="9"/>
        <v>0.87060000000000004</v>
      </c>
      <c r="BA13" s="214">
        <f t="shared" si="9"/>
        <v>0.87009999999999998</v>
      </c>
      <c r="BB13" s="215" t="s">
        <v>164</v>
      </c>
      <c r="BC13" s="216"/>
      <c r="BD13" s="216">
        <f t="shared" ref="BD13:CQ13" si="10">BD5</f>
        <v>0.86960000000000004</v>
      </c>
      <c r="BE13" s="216">
        <f t="shared" si="10"/>
        <v>0.87009999999999998</v>
      </c>
      <c r="BF13" s="216">
        <f t="shared" si="10"/>
        <v>0.9486</v>
      </c>
      <c r="BG13" s="216">
        <f t="shared" si="10"/>
        <v>0.94840000000000002</v>
      </c>
      <c r="BH13" s="216">
        <f t="shared" si="10"/>
        <v>0.93220000000000003</v>
      </c>
      <c r="BI13" s="216">
        <f t="shared" si="10"/>
        <v>0.94489999999999996</v>
      </c>
      <c r="BJ13" s="216">
        <f t="shared" si="10"/>
        <v>0.96709999999999996</v>
      </c>
      <c r="BK13" s="216">
        <f t="shared" si="10"/>
        <v>0.97899999999999998</v>
      </c>
      <c r="BL13" s="216">
        <f t="shared" si="10"/>
        <v>0.97670000000000001</v>
      </c>
      <c r="BM13" s="216">
        <f t="shared" si="10"/>
        <v>0.98</v>
      </c>
      <c r="BN13" s="216">
        <f t="shared" si="10"/>
        <v>0.98599999999999999</v>
      </c>
      <c r="BO13" s="216">
        <f t="shared" si="10"/>
        <v>0.98509999999999998</v>
      </c>
      <c r="BP13" s="216">
        <f t="shared" si="10"/>
        <v>0.98080000000000001</v>
      </c>
      <c r="BQ13" s="216">
        <f t="shared" si="10"/>
        <v>0.99239999999999995</v>
      </c>
      <c r="BR13" s="216">
        <f t="shared" si="10"/>
        <v>0.99390000000000001</v>
      </c>
      <c r="BS13" s="216">
        <f t="shared" si="10"/>
        <v>0.98360000000000003</v>
      </c>
      <c r="BT13" s="216">
        <f t="shared" si="10"/>
        <v>0.9607</v>
      </c>
      <c r="BU13" s="216">
        <f t="shared" si="10"/>
        <v>0.96970000000000001</v>
      </c>
      <c r="BV13" s="216">
        <f t="shared" si="10"/>
        <v>0.97750000000000004</v>
      </c>
      <c r="BW13" s="216">
        <f t="shared" si="10"/>
        <v>0.96860000000000002</v>
      </c>
      <c r="BX13" s="216">
        <f t="shared" si="10"/>
        <v>0.97009999999999996</v>
      </c>
      <c r="BY13" s="216">
        <f t="shared" si="10"/>
        <v>0.97909999999999997</v>
      </c>
      <c r="BZ13" s="216">
        <f t="shared" si="10"/>
        <v>0.97740000000000005</v>
      </c>
      <c r="CA13" s="216">
        <f t="shared" si="10"/>
        <v>0.97189999999999999</v>
      </c>
      <c r="CB13" s="216">
        <f t="shared" si="10"/>
        <v>0.94040000000000001</v>
      </c>
      <c r="CC13" s="216">
        <f t="shared" si="10"/>
        <v>0.95179999999999998</v>
      </c>
      <c r="CD13" s="216">
        <f t="shared" si="10"/>
        <v>0.96850000000000003</v>
      </c>
      <c r="CE13" s="216">
        <f t="shared" si="10"/>
        <v>0</v>
      </c>
      <c r="CF13" s="216">
        <f t="shared" si="10"/>
        <v>0</v>
      </c>
      <c r="CG13" s="216">
        <f t="shared" si="10"/>
        <v>0</v>
      </c>
      <c r="CH13" s="216">
        <f t="shared" si="10"/>
        <v>0</v>
      </c>
      <c r="CI13" s="216">
        <f t="shared" si="10"/>
        <v>0</v>
      </c>
      <c r="CJ13" s="216">
        <f t="shared" si="10"/>
        <v>0</v>
      </c>
      <c r="CK13" s="216">
        <f t="shared" si="10"/>
        <v>0</v>
      </c>
      <c r="CL13" s="216">
        <f t="shared" si="10"/>
        <v>0</v>
      </c>
      <c r="CM13" s="216">
        <f t="shared" si="10"/>
        <v>0</v>
      </c>
      <c r="CN13" s="216">
        <f t="shared" si="10"/>
        <v>0</v>
      </c>
      <c r="CO13" s="216">
        <f t="shared" si="10"/>
        <v>0</v>
      </c>
      <c r="CP13" s="216">
        <f t="shared" si="10"/>
        <v>0</v>
      </c>
      <c r="CQ13" s="216">
        <f t="shared" si="10"/>
        <v>0</v>
      </c>
      <c r="CR13" s="217"/>
      <c r="CS13" s="217"/>
      <c r="CT13" s="217"/>
      <c r="CU13" s="217"/>
      <c r="CV13" s="217"/>
      <c r="CW13" s="217"/>
      <c r="CX13" s="217"/>
      <c r="CY13" s="217"/>
      <c r="CZ13" s="217"/>
      <c r="DA13" s="217"/>
      <c r="DB13" s="217"/>
      <c r="DC13" s="217"/>
      <c r="DD13" s="217"/>
      <c r="DE13" s="217"/>
      <c r="DF13" s="217"/>
      <c r="DG13" s="217"/>
      <c r="DH13" s="217"/>
      <c r="DI13" s="217"/>
      <c r="DJ13" s="217"/>
      <c r="DK13" s="217"/>
      <c r="DL13" s="217"/>
      <c r="DM13" s="217"/>
      <c r="DN13" s="217"/>
      <c r="DO13" s="217"/>
      <c r="DP13" s="217"/>
      <c r="DQ13" s="217"/>
      <c r="DR13" s="217"/>
      <c r="DS13" s="217"/>
      <c r="DT13" s="217"/>
      <c r="DU13" s="217"/>
      <c r="DV13" s="217"/>
      <c r="DW13" s="217"/>
      <c r="DX13" s="217"/>
      <c r="DY13" s="217"/>
      <c r="DZ13" s="217"/>
      <c r="EA13" s="217"/>
      <c r="EB13" s="217"/>
      <c r="EC13" s="217"/>
      <c r="ED13" s="217"/>
      <c r="EE13" s="217"/>
      <c r="EF13" s="217"/>
      <c r="EG13" s="217"/>
      <c r="EH13" s="217"/>
      <c r="EI13" s="217"/>
      <c r="EJ13" s="217"/>
      <c r="EK13" s="217"/>
      <c r="EL13" s="217"/>
      <c r="EM13" s="217"/>
      <c r="EN13" s="217"/>
      <c r="EO13" s="217"/>
      <c r="EP13" s="217"/>
      <c r="EQ13" s="217"/>
      <c r="ER13" s="217"/>
      <c r="ES13" s="217"/>
      <c r="ET13" s="217"/>
      <c r="EU13" s="217"/>
      <c r="EV13" s="217"/>
      <c r="EW13" s="217"/>
      <c r="EX13" s="217"/>
      <c r="EY13" s="217"/>
      <c r="EZ13" s="217"/>
      <c r="FA13" s="217"/>
      <c r="FB13" s="217"/>
      <c r="FC13" s="217"/>
      <c r="FD13" s="217"/>
      <c r="FE13" s="217"/>
      <c r="FF13" s="217"/>
      <c r="FG13" s="217"/>
      <c r="FH13" s="217"/>
      <c r="FI13" s="217"/>
      <c r="FJ13" s="217"/>
      <c r="FK13" s="217"/>
      <c r="FL13" s="217"/>
      <c r="FM13" s="217"/>
      <c r="FN13" s="217"/>
      <c r="FO13" s="217"/>
      <c r="FP13" s="217"/>
      <c r="FQ13" s="217"/>
      <c r="FR13" s="217"/>
      <c r="FS13" s="217"/>
      <c r="FT13" s="217"/>
      <c r="FU13" s="217"/>
      <c r="FV13" s="217"/>
      <c r="FW13" s="217"/>
      <c r="FX13" s="217"/>
      <c r="FY13" s="217"/>
      <c r="FZ13" s="217"/>
      <c r="GA13" s="217"/>
      <c r="GB13" s="217"/>
      <c r="GC13" s="217"/>
      <c r="GD13" s="217"/>
      <c r="GE13" s="217"/>
      <c r="GF13" s="217"/>
      <c r="GG13" s="217"/>
      <c r="GH13" s="217"/>
      <c r="GI13" s="217"/>
      <c r="GJ13" s="217"/>
      <c r="GK13" s="217"/>
      <c r="GL13" s="217"/>
      <c r="GM13" s="217"/>
      <c r="GN13" s="217"/>
      <c r="GO13" s="217"/>
      <c r="GP13" s="217"/>
      <c r="GQ13" s="217"/>
      <c r="GR13" s="217"/>
      <c r="GS13" s="217"/>
      <c r="GT13" s="217"/>
      <c r="GU13" s="217"/>
      <c r="GV13" s="217"/>
      <c r="GW13" s="217"/>
      <c r="GX13" s="217"/>
      <c r="GY13" s="217"/>
      <c r="GZ13" s="217"/>
      <c r="HA13" s="217"/>
      <c r="HB13" s="217"/>
      <c r="HC13" s="217"/>
      <c r="HD13" s="217"/>
      <c r="HE13" s="217"/>
      <c r="HF13" s="217"/>
      <c r="HG13" s="217"/>
      <c r="HH13" s="217"/>
      <c r="HI13" s="217"/>
      <c r="HJ13" s="217"/>
      <c r="HK13" s="217"/>
      <c r="HL13" s="217"/>
      <c r="HM13" s="217"/>
      <c r="HN13" s="217"/>
      <c r="HO13" s="217"/>
      <c r="HP13" s="217"/>
      <c r="HQ13" s="217"/>
      <c r="HR13" s="217"/>
      <c r="HS13" s="217"/>
      <c r="HT13" s="217"/>
      <c r="HU13" s="217"/>
      <c r="HV13" s="217"/>
      <c r="HW13" s="217"/>
      <c r="HX13" s="217"/>
      <c r="HY13" s="217"/>
      <c r="HZ13" s="217"/>
      <c r="IA13" s="217"/>
      <c r="IB13" s="217"/>
      <c r="IC13" s="217"/>
      <c r="ID13" s="217"/>
      <c r="IE13" s="217"/>
      <c r="IF13" s="217"/>
      <c r="IG13" s="217"/>
      <c r="IH13" s="217"/>
      <c r="II13" s="217"/>
      <c r="IJ13" s="217"/>
      <c r="IK13" s="217"/>
      <c r="IL13" s="217"/>
      <c r="IM13" s="217"/>
      <c r="IN13" s="217"/>
      <c r="IO13" s="217"/>
      <c r="IP13" s="217"/>
      <c r="IQ13" s="217"/>
      <c r="IR13" s="217"/>
      <c r="IS13" s="217"/>
      <c r="IT13" s="217"/>
      <c r="IU13" s="217"/>
      <c r="IV13" s="217"/>
    </row>
    <row r="14" spans="1:256" s="225" customFormat="1" x14ac:dyDescent="0.2">
      <c r="A14" s="219" t="s">
        <v>165</v>
      </c>
      <c r="B14" s="220"/>
      <c r="C14" s="221">
        <v>0</v>
      </c>
      <c r="D14" s="221">
        <v>0</v>
      </c>
      <c r="E14" s="221">
        <v>0</v>
      </c>
      <c r="F14" s="221">
        <v>0</v>
      </c>
      <c r="G14" s="221">
        <v>0</v>
      </c>
      <c r="H14" s="221">
        <v>0</v>
      </c>
      <c r="I14" s="221">
        <v>0</v>
      </c>
      <c r="J14" s="221">
        <v>1</v>
      </c>
      <c r="K14" s="221">
        <v>0.95</v>
      </c>
      <c r="L14" s="221">
        <v>3.17</v>
      </c>
      <c r="M14" s="221">
        <v>2.95</v>
      </c>
      <c r="N14" s="221">
        <v>3.22</v>
      </c>
      <c r="O14" s="220"/>
      <c r="P14" s="221">
        <v>2.37</v>
      </c>
      <c r="Q14" s="221">
        <v>2.91</v>
      </c>
      <c r="R14" s="221">
        <v>6.06</v>
      </c>
      <c r="S14" s="221">
        <v>6.27</v>
      </c>
      <c r="T14" s="221">
        <v>5.89</v>
      </c>
      <c r="U14" s="221">
        <v>6.25</v>
      </c>
      <c r="V14" s="221">
        <v>5.51</v>
      </c>
      <c r="W14" s="221">
        <v>4.29</v>
      </c>
      <c r="X14" s="221">
        <v>3.63</v>
      </c>
      <c r="Y14" s="221">
        <v>2.83</v>
      </c>
      <c r="Z14" s="221">
        <v>3.91</v>
      </c>
      <c r="AA14" s="221">
        <v>4</v>
      </c>
      <c r="AB14" s="220"/>
      <c r="AC14" s="221">
        <v>3.46</v>
      </c>
      <c r="AD14" s="221">
        <v>5.15</v>
      </c>
      <c r="AE14" s="221">
        <v>3.49</v>
      </c>
      <c r="AF14" s="221">
        <v>3.72</v>
      </c>
      <c r="AG14" s="221">
        <v>3.8</v>
      </c>
      <c r="AH14" s="221">
        <v>4.46</v>
      </c>
      <c r="AI14" s="220"/>
      <c r="AJ14" s="221">
        <v>4.1100000000000003</v>
      </c>
      <c r="AK14" s="221">
        <v>3.74</v>
      </c>
      <c r="AL14" s="221">
        <v>4.0599999999999996</v>
      </c>
      <c r="AM14" s="221">
        <v>3.91</v>
      </c>
      <c r="AN14" s="221">
        <v>4.16</v>
      </c>
      <c r="AO14" s="221">
        <v>4.42</v>
      </c>
      <c r="AP14" s="220"/>
      <c r="AQ14" s="221">
        <f t="shared" ref="AQ14:BA14" si="11">AQ8</f>
        <v>4.2699999999999996</v>
      </c>
      <c r="AR14" s="221">
        <f t="shared" si="11"/>
        <v>4.22</v>
      </c>
      <c r="AS14" s="221">
        <f t="shared" si="11"/>
        <v>3.93</v>
      </c>
      <c r="AT14" s="221">
        <f t="shared" si="11"/>
        <v>4.76</v>
      </c>
      <c r="AU14" s="221">
        <f t="shared" si="11"/>
        <v>4.6399999999999997</v>
      </c>
      <c r="AV14" s="221">
        <f t="shared" si="11"/>
        <v>4.6500000000000004</v>
      </c>
      <c r="AW14" s="221">
        <f t="shared" si="11"/>
        <v>4.7</v>
      </c>
      <c r="AX14" s="221">
        <f t="shared" si="11"/>
        <v>4.1900000000000004</v>
      </c>
      <c r="AY14" s="221">
        <f t="shared" si="11"/>
        <v>4.16</v>
      </c>
      <c r="AZ14" s="221">
        <f t="shared" si="11"/>
        <v>5.0199999999999996</v>
      </c>
      <c r="BA14" s="221">
        <f t="shared" si="11"/>
        <v>4.59</v>
      </c>
      <c r="BB14" s="222" t="s">
        <v>165</v>
      </c>
      <c r="BC14" s="223"/>
      <c r="BD14" s="223">
        <f t="shared" ref="BD14:CQ14" si="12">BD8</f>
        <v>4.24</v>
      </c>
      <c r="BE14" s="223">
        <f t="shared" si="12"/>
        <v>4.59</v>
      </c>
      <c r="BF14" s="223">
        <f t="shared" si="12"/>
        <v>4.7</v>
      </c>
      <c r="BG14" s="223">
        <f t="shared" si="12"/>
        <v>3.93</v>
      </c>
      <c r="BH14" s="223">
        <f t="shared" si="12"/>
        <v>4.1399999999999997</v>
      </c>
      <c r="BI14" s="223">
        <f t="shared" si="12"/>
        <v>3.84</v>
      </c>
      <c r="BJ14" s="223">
        <f t="shared" si="12"/>
        <v>4.3899999999999997</v>
      </c>
      <c r="BK14" s="223">
        <f t="shared" si="12"/>
        <v>4.59</v>
      </c>
      <c r="BL14" s="223">
        <f t="shared" si="12"/>
        <v>4.22</v>
      </c>
      <c r="BM14" s="223">
        <f t="shared" si="12"/>
        <v>4.1100000000000003</v>
      </c>
      <c r="BN14" s="223">
        <f t="shared" si="12"/>
        <v>3.84</v>
      </c>
      <c r="BO14" s="223">
        <f t="shared" si="12"/>
        <v>3.53</v>
      </c>
      <c r="BP14" s="223">
        <f t="shared" si="12"/>
        <v>3.72</v>
      </c>
      <c r="BQ14" s="223">
        <f t="shared" si="12"/>
        <v>4.38</v>
      </c>
      <c r="BR14" s="223">
        <f t="shared" si="12"/>
        <v>4.43</v>
      </c>
      <c r="BS14" s="223">
        <f t="shared" si="12"/>
        <v>4.33</v>
      </c>
      <c r="BT14" s="223">
        <f t="shared" si="12"/>
        <v>4.04</v>
      </c>
      <c r="BU14" s="223">
        <f t="shared" si="12"/>
        <v>3.87</v>
      </c>
      <c r="BV14" s="223">
        <f t="shared" si="12"/>
        <v>4.1399999999999997</v>
      </c>
      <c r="BW14" s="223">
        <f t="shared" si="12"/>
        <v>4.1399999999999997</v>
      </c>
      <c r="BX14" s="223">
        <f t="shared" si="12"/>
        <v>4.32</v>
      </c>
      <c r="BY14" s="223">
        <f t="shared" si="12"/>
        <v>4.21</v>
      </c>
      <c r="BZ14" s="223">
        <f t="shared" si="12"/>
        <v>4.03</v>
      </c>
      <c r="CA14" s="223">
        <f t="shared" si="12"/>
        <v>3.99</v>
      </c>
      <c r="CB14" s="223">
        <f t="shared" si="12"/>
        <v>3.9</v>
      </c>
      <c r="CC14" s="223">
        <f t="shared" si="12"/>
        <v>3.81</v>
      </c>
      <c r="CD14" s="223">
        <f t="shared" si="12"/>
        <v>3.93</v>
      </c>
      <c r="CE14" s="223">
        <f t="shared" si="12"/>
        <v>0</v>
      </c>
      <c r="CF14" s="223">
        <f t="shared" si="12"/>
        <v>0</v>
      </c>
      <c r="CG14" s="223">
        <f t="shared" si="12"/>
        <v>0</v>
      </c>
      <c r="CH14" s="223">
        <f t="shared" si="12"/>
        <v>0</v>
      </c>
      <c r="CI14" s="223">
        <f t="shared" si="12"/>
        <v>0</v>
      </c>
      <c r="CJ14" s="223">
        <f t="shared" si="12"/>
        <v>0</v>
      </c>
      <c r="CK14" s="223">
        <f t="shared" si="12"/>
        <v>0</v>
      </c>
      <c r="CL14" s="223">
        <f t="shared" si="12"/>
        <v>0</v>
      </c>
      <c r="CM14" s="223">
        <f t="shared" si="12"/>
        <v>0</v>
      </c>
      <c r="CN14" s="223">
        <f t="shared" si="12"/>
        <v>0</v>
      </c>
      <c r="CO14" s="223">
        <f t="shared" si="12"/>
        <v>0</v>
      </c>
      <c r="CP14" s="223">
        <f t="shared" si="12"/>
        <v>0</v>
      </c>
      <c r="CQ14" s="223">
        <f t="shared" si="12"/>
        <v>0</v>
      </c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</row>
    <row r="15" spans="1:256" s="194" customFormat="1" ht="25.5" x14ac:dyDescent="0.25">
      <c r="A15" s="226" t="s">
        <v>166</v>
      </c>
      <c r="B15" s="227" t="s">
        <v>167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7" t="s">
        <v>167</v>
      </c>
      <c r="P15" s="228">
        <v>1.201923076923077E-2</v>
      </c>
      <c r="Q15" s="228">
        <v>1.834862385321101E-2</v>
      </c>
      <c r="R15" s="228">
        <v>4.736842105263158E-2</v>
      </c>
      <c r="S15" s="228">
        <v>0</v>
      </c>
      <c r="T15" s="228">
        <v>3.6842105263157891E-2</v>
      </c>
      <c r="U15" s="228">
        <v>1.0638297872340425E-2</v>
      </c>
      <c r="V15" s="228">
        <v>5.5555555555555558E-3</v>
      </c>
      <c r="W15" s="228">
        <v>0</v>
      </c>
      <c r="X15" s="228">
        <v>1.1450381679389313E-2</v>
      </c>
      <c r="Y15" s="228">
        <v>4.5454545454545452E-3</v>
      </c>
      <c r="Z15" s="228">
        <v>3.1746031746031744E-2</v>
      </c>
      <c r="AA15" s="228">
        <v>4.6692607003891051E-2</v>
      </c>
      <c r="AB15" s="227" t="s">
        <v>167</v>
      </c>
      <c r="AC15" s="228">
        <v>2.5423728813559324E-2</v>
      </c>
      <c r="AD15" s="228">
        <v>6.6225165562913907E-3</v>
      </c>
      <c r="AE15" s="228">
        <v>1.8867924528301886E-2</v>
      </c>
      <c r="AF15" s="228">
        <v>3.8860103626943004E-2</v>
      </c>
      <c r="AG15" s="228">
        <v>7.7306733167082295E-2</v>
      </c>
      <c r="AH15" s="228">
        <v>2.7450980392156862E-2</v>
      </c>
      <c r="AI15" s="227" t="s">
        <v>168</v>
      </c>
      <c r="AJ15" s="228">
        <v>4.142011834319527E-2</v>
      </c>
      <c r="AK15" s="228">
        <v>4.0449438202247189E-2</v>
      </c>
      <c r="AL15" s="228">
        <v>2.2727272727272728E-2</v>
      </c>
      <c r="AM15" s="228">
        <v>2.771362586605081E-2</v>
      </c>
      <c r="AN15" s="228">
        <v>3.0303030303030304E-2</v>
      </c>
      <c r="AO15" s="228">
        <v>2.1428571428571429E-2</v>
      </c>
      <c r="AP15" s="227" t="s">
        <v>168</v>
      </c>
      <c r="AQ15" s="228">
        <f t="shared" ref="AQ15:BA15" si="13">IFERROR((AQ16/AQ17),0)</f>
        <v>4.4444444444444446E-2</v>
      </c>
      <c r="AR15" s="228">
        <f t="shared" si="13"/>
        <v>3.9900249376558602E-2</v>
      </c>
      <c r="AS15" s="228">
        <f t="shared" si="13"/>
        <v>2.9345372460496615E-2</v>
      </c>
      <c r="AT15" s="228">
        <f t="shared" si="13"/>
        <v>4.5112781954887216E-2</v>
      </c>
      <c r="AU15" s="228">
        <f t="shared" si="13"/>
        <v>2.5000000000000001E-2</v>
      </c>
      <c r="AV15" s="228">
        <f t="shared" si="13"/>
        <v>5.2631578947368418E-2</v>
      </c>
      <c r="AW15" s="228">
        <f t="shared" si="13"/>
        <v>2.4390243902439025E-2</v>
      </c>
      <c r="AX15" s="228">
        <f t="shared" si="13"/>
        <v>1.4675052410901468E-2</v>
      </c>
      <c r="AY15" s="228">
        <f t="shared" si="13"/>
        <v>1.9417475728155338E-2</v>
      </c>
      <c r="AZ15" s="228">
        <f t="shared" si="13"/>
        <v>1.015228426395939E-2</v>
      </c>
      <c r="BA15" s="228">
        <f t="shared" si="13"/>
        <v>1.6771488469601678E-2</v>
      </c>
      <c r="BB15" s="229" t="s">
        <v>169</v>
      </c>
      <c r="BC15" s="191" t="s">
        <v>170</v>
      </c>
      <c r="BD15" s="79">
        <f t="shared" ref="BD15:BV15" si="14">IFERROR(ROUND((BD16/BD17),4),0)</f>
        <v>1.43E-2</v>
      </c>
      <c r="BE15" s="79">
        <f t="shared" si="14"/>
        <v>1.6799999999999999E-2</v>
      </c>
      <c r="BF15" s="79">
        <f t="shared" si="14"/>
        <v>4.1099999999999998E-2</v>
      </c>
      <c r="BG15" s="79">
        <f t="shared" si="14"/>
        <v>1.7399999999999999E-2</v>
      </c>
      <c r="BH15" s="79">
        <f t="shared" si="14"/>
        <v>1.54E-2</v>
      </c>
      <c r="BI15" s="79">
        <f t="shared" si="14"/>
        <v>1.67E-2</v>
      </c>
      <c r="BJ15" s="79">
        <f t="shared" si="14"/>
        <v>1.34E-2</v>
      </c>
      <c r="BK15" s="79">
        <f t="shared" si="14"/>
        <v>8.2000000000000007E-3</v>
      </c>
      <c r="BL15" s="79">
        <f t="shared" si="14"/>
        <v>1.2800000000000001E-2</v>
      </c>
      <c r="BM15" s="79">
        <f t="shared" si="14"/>
        <v>1.2999999999999999E-2</v>
      </c>
      <c r="BN15" s="79">
        <f t="shared" si="14"/>
        <v>1.2699999999999999E-2</v>
      </c>
      <c r="BO15" s="79">
        <f t="shared" si="14"/>
        <v>1.67E-2</v>
      </c>
      <c r="BP15" s="79">
        <f t="shared" si="14"/>
        <v>1.4E-2</v>
      </c>
      <c r="BQ15" s="79">
        <f t="shared" si="14"/>
        <v>2.8799999999999999E-2</v>
      </c>
      <c r="BR15" s="79">
        <f t="shared" si="14"/>
        <v>2.1600000000000001E-2</v>
      </c>
      <c r="BS15" s="79">
        <f t="shared" si="14"/>
        <v>4.1099999999999998E-2</v>
      </c>
      <c r="BT15" s="79">
        <f t="shared" si="14"/>
        <v>3.8100000000000002E-2</v>
      </c>
      <c r="BU15" s="79">
        <f t="shared" si="14"/>
        <v>3.95E-2</v>
      </c>
      <c r="BV15" s="79">
        <f t="shared" si="14"/>
        <v>2.4500000000000001E-2</v>
      </c>
      <c r="BW15" s="79">
        <f>BW16/BW17</f>
        <v>2.1164021164021163E-2</v>
      </c>
      <c r="BX15" s="79">
        <f t="shared" ref="BX15:CQ15" si="15">IFERROR(ROUND((BX16/BX17),4),0)</f>
        <v>1.8499999999999999E-2</v>
      </c>
      <c r="BY15" s="79">
        <f t="shared" si="15"/>
        <v>2.86E-2</v>
      </c>
      <c r="BZ15" s="79">
        <f t="shared" si="15"/>
        <v>1.7299999999999999E-2</v>
      </c>
      <c r="CA15" s="79">
        <f t="shared" si="15"/>
        <v>2.9499999999999998E-2</v>
      </c>
      <c r="CB15" s="79">
        <f t="shared" si="15"/>
        <v>3.2399999999999998E-2</v>
      </c>
      <c r="CC15" s="79">
        <f t="shared" si="15"/>
        <v>1.4999999999999999E-2</v>
      </c>
      <c r="CD15" s="79">
        <f t="shared" si="15"/>
        <v>1.2200000000000001E-2</v>
      </c>
      <c r="CE15" s="79">
        <f t="shared" si="15"/>
        <v>0</v>
      </c>
      <c r="CF15" s="79">
        <f t="shared" si="15"/>
        <v>0</v>
      </c>
      <c r="CG15" s="79">
        <f t="shared" si="15"/>
        <v>0</v>
      </c>
      <c r="CH15" s="79">
        <f t="shared" si="15"/>
        <v>0</v>
      </c>
      <c r="CI15" s="79">
        <f t="shared" si="15"/>
        <v>0</v>
      </c>
      <c r="CJ15" s="79">
        <f t="shared" si="15"/>
        <v>0</v>
      </c>
      <c r="CK15" s="79">
        <f t="shared" si="15"/>
        <v>0</v>
      </c>
      <c r="CL15" s="79">
        <f t="shared" si="15"/>
        <v>0</v>
      </c>
      <c r="CM15" s="79">
        <f t="shared" si="15"/>
        <v>0</v>
      </c>
      <c r="CN15" s="79">
        <f t="shared" si="15"/>
        <v>0</v>
      </c>
      <c r="CO15" s="79">
        <f t="shared" si="15"/>
        <v>0</v>
      </c>
      <c r="CP15" s="79">
        <f t="shared" si="15"/>
        <v>0</v>
      </c>
      <c r="CQ15" s="79">
        <f t="shared" si="15"/>
        <v>0</v>
      </c>
    </row>
    <row r="16" spans="1:256" ht="25.5" x14ac:dyDescent="0.25">
      <c r="A16" s="230" t="s">
        <v>171</v>
      </c>
      <c r="B16" s="231"/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  <c r="O16" s="231"/>
      <c r="P16" s="25">
        <v>5</v>
      </c>
      <c r="Q16" s="25">
        <v>6</v>
      </c>
      <c r="R16" s="25">
        <v>9</v>
      </c>
      <c r="S16" s="25">
        <v>0</v>
      </c>
      <c r="T16" s="25">
        <v>7</v>
      </c>
      <c r="U16" s="25">
        <v>2</v>
      </c>
      <c r="V16" s="25">
        <v>1</v>
      </c>
      <c r="W16" s="25">
        <v>0</v>
      </c>
      <c r="X16" s="25">
        <v>3</v>
      </c>
      <c r="Y16" s="25">
        <v>1</v>
      </c>
      <c r="Z16" s="25">
        <v>8</v>
      </c>
      <c r="AA16" s="25">
        <v>12</v>
      </c>
      <c r="AB16" s="231"/>
      <c r="AC16" s="25">
        <v>9</v>
      </c>
      <c r="AD16" s="25">
        <v>1</v>
      </c>
      <c r="AE16" s="25">
        <v>8</v>
      </c>
      <c r="AF16" s="25">
        <v>15</v>
      </c>
      <c r="AG16" s="25">
        <v>31</v>
      </c>
      <c r="AH16" s="25">
        <v>7</v>
      </c>
      <c r="AI16" s="231"/>
      <c r="AJ16" s="25">
        <v>14</v>
      </c>
      <c r="AK16" s="25">
        <v>18</v>
      </c>
      <c r="AL16" s="25">
        <v>9</v>
      </c>
      <c r="AM16" s="25">
        <v>12</v>
      </c>
      <c r="AN16" s="25">
        <v>12</v>
      </c>
      <c r="AO16" s="25">
        <v>9</v>
      </c>
      <c r="AP16" s="231"/>
      <c r="AQ16" s="25">
        <v>20</v>
      </c>
      <c r="AR16" s="25">
        <v>16</v>
      </c>
      <c r="AS16" s="25">
        <v>13</v>
      </c>
      <c r="AT16" s="25">
        <v>18</v>
      </c>
      <c r="AU16" s="25">
        <v>11</v>
      </c>
      <c r="AV16" s="25">
        <v>21</v>
      </c>
      <c r="AW16" s="25">
        <v>10</v>
      </c>
      <c r="AX16" s="25">
        <v>7</v>
      </c>
      <c r="AY16" s="25">
        <v>8</v>
      </c>
      <c r="AZ16" s="25">
        <v>2</v>
      </c>
      <c r="BA16" s="25">
        <v>8</v>
      </c>
      <c r="BB16" s="230" t="s">
        <v>172</v>
      </c>
      <c r="BC16" s="231"/>
      <c r="BD16" s="25">
        <v>4</v>
      </c>
      <c r="BE16" s="25">
        <f>BA16</f>
        <v>8</v>
      </c>
      <c r="BF16" s="25">
        <v>14</v>
      </c>
      <c r="BG16" s="25">
        <v>7</v>
      </c>
      <c r="BH16" s="25">
        <v>6</v>
      </c>
      <c r="BI16" s="25">
        <v>6</v>
      </c>
      <c r="BJ16" s="25">
        <v>5</v>
      </c>
      <c r="BK16" s="25">
        <v>3</v>
      </c>
      <c r="BL16" s="25">
        <v>5</v>
      </c>
      <c r="BM16" s="25">
        <v>5</v>
      </c>
      <c r="BN16" s="25">
        <v>6</v>
      </c>
      <c r="BO16" s="25">
        <v>8</v>
      </c>
      <c r="BP16" s="25">
        <v>6</v>
      </c>
      <c r="BQ16" s="25">
        <v>11</v>
      </c>
      <c r="BR16" s="25">
        <v>8</v>
      </c>
      <c r="BS16" s="25">
        <v>16</v>
      </c>
      <c r="BT16" s="25">
        <v>15</v>
      </c>
      <c r="BU16" s="25">
        <v>15</v>
      </c>
      <c r="BV16" s="25">
        <v>10</v>
      </c>
      <c r="BW16" s="25">
        <v>8</v>
      </c>
      <c r="BX16" s="25">
        <v>7</v>
      </c>
      <c r="BY16" s="25">
        <v>11</v>
      </c>
      <c r="BZ16" s="25">
        <v>7</v>
      </c>
      <c r="CA16" s="25">
        <v>12</v>
      </c>
      <c r="CB16" s="25">
        <v>13</v>
      </c>
      <c r="CC16" s="25">
        <v>6</v>
      </c>
      <c r="CD16" s="25">
        <v>5</v>
      </c>
      <c r="CE16" s="25">
        <v>0</v>
      </c>
      <c r="CF16" s="25">
        <v>0</v>
      </c>
      <c r="CG16" s="25">
        <v>0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0</v>
      </c>
      <c r="CO16" s="25">
        <v>0</v>
      </c>
      <c r="CP16" s="25">
        <v>0</v>
      </c>
      <c r="CQ16" s="25">
        <v>0</v>
      </c>
    </row>
    <row r="17" spans="1:256" x14ac:dyDescent="0.25">
      <c r="A17" s="230" t="s">
        <v>173</v>
      </c>
      <c r="B17" s="231"/>
      <c r="C17" s="232">
        <v>0</v>
      </c>
      <c r="D17" s="232">
        <v>0</v>
      </c>
      <c r="E17" s="232">
        <v>0</v>
      </c>
      <c r="F17" s="232">
        <v>0</v>
      </c>
      <c r="G17" s="232">
        <v>0</v>
      </c>
      <c r="H17" s="232">
        <v>0</v>
      </c>
      <c r="I17" s="232">
        <v>0</v>
      </c>
      <c r="J17" s="232">
        <v>0</v>
      </c>
      <c r="K17" s="232">
        <v>0</v>
      </c>
      <c r="L17" s="232">
        <v>171</v>
      </c>
      <c r="M17" s="232">
        <v>144</v>
      </c>
      <c r="N17" s="232">
        <v>223</v>
      </c>
      <c r="O17" s="231"/>
      <c r="P17" s="232">
        <v>416</v>
      </c>
      <c r="Q17" s="232">
        <v>327</v>
      </c>
      <c r="R17" s="232">
        <v>190</v>
      </c>
      <c r="S17" s="232">
        <v>175</v>
      </c>
      <c r="T17" s="232">
        <v>190</v>
      </c>
      <c r="U17" s="232">
        <v>188</v>
      </c>
      <c r="V17" s="232">
        <v>180</v>
      </c>
      <c r="W17" s="232">
        <v>269</v>
      </c>
      <c r="X17" s="232">
        <v>262</v>
      </c>
      <c r="Y17" s="232">
        <v>220</v>
      </c>
      <c r="Z17" s="232">
        <v>252</v>
      </c>
      <c r="AA17" s="232">
        <v>257</v>
      </c>
      <c r="AB17" s="231"/>
      <c r="AC17" s="232">
        <v>354</v>
      </c>
      <c r="AD17" s="232">
        <v>151</v>
      </c>
      <c r="AE17" s="232">
        <v>424</v>
      </c>
      <c r="AF17" s="232">
        <v>386</v>
      </c>
      <c r="AG17" s="232">
        <v>401</v>
      </c>
      <c r="AH17" s="232">
        <v>255</v>
      </c>
      <c r="AI17" s="231"/>
      <c r="AJ17" s="25">
        <v>338</v>
      </c>
      <c r="AK17" s="25">
        <v>445</v>
      </c>
      <c r="AL17" s="25">
        <v>396</v>
      </c>
      <c r="AM17" s="25">
        <v>433</v>
      </c>
      <c r="AN17" s="25">
        <v>396</v>
      </c>
      <c r="AO17" s="25">
        <v>420</v>
      </c>
      <c r="AP17" s="231"/>
      <c r="AQ17" s="25">
        <v>450</v>
      </c>
      <c r="AR17" s="25">
        <v>401</v>
      </c>
      <c r="AS17" s="25">
        <v>443</v>
      </c>
      <c r="AT17" s="25">
        <v>399</v>
      </c>
      <c r="AU17" s="25">
        <v>440</v>
      </c>
      <c r="AV17" s="25">
        <v>399</v>
      </c>
      <c r="AW17" s="25">
        <v>410</v>
      </c>
      <c r="AX17" s="25">
        <v>477</v>
      </c>
      <c r="AY17" s="25">
        <v>412</v>
      </c>
      <c r="AZ17" s="25">
        <v>197</v>
      </c>
      <c r="BA17" s="25">
        <v>477</v>
      </c>
      <c r="BB17" s="230" t="s">
        <v>173</v>
      </c>
      <c r="BC17" s="231"/>
      <c r="BD17" s="25">
        <f>BA17-AZ17</f>
        <v>280</v>
      </c>
      <c r="BE17" s="25">
        <f>BA17</f>
        <v>477</v>
      </c>
      <c r="BF17" s="25">
        <v>341</v>
      </c>
      <c r="BG17" s="25">
        <v>403</v>
      </c>
      <c r="BH17" s="25">
        <v>390</v>
      </c>
      <c r="BI17" s="25">
        <v>359</v>
      </c>
      <c r="BJ17" s="25">
        <v>373</v>
      </c>
      <c r="BK17" s="25">
        <v>364</v>
      </c>
      <c r="BL17" s="25">
        <v>391</v>
      </c>
      <c r="BM17" s="25">
        <v>386</v>
      </c>
      <c r="BN17" s="25">
        <v>471</v>
      </c>
      <c r="BO17" s="25">
        <v>480</v>
      </c>
      <c r="BP17" s="25">
        <v>428</v>
      </c>
      <c r="BQ17" s="25">
        <v>382</v>
      </c>
      <c r="BR17" s="25">
        <v>371</v>
      </c>
      <c r="BS17" s="25">
        <v>389</v>
      </c>
      <c r="BT17" s="25">
        <v>394</v>
      </c>
      <c r="BU17" s="25">
        <v>380</v>
      </c>
      <c r="BV17" s="25">
        <v>408</v>
      </c>
      <c r="BW17" s="25">
        <v>378</v>
      </c>
      <c r="BX17" s="25">
        <v>378</v>
      </c>
      <c r="BY17" s="25">
        <v>385</v>
      </c>
      <c r="BZ17" s="25">
        <v>404</v>
      </c>
      <c r="CA17" s="25">
        <v>407</v>
      </c>
      <c r="CB17" s="25">
        <v>401</v>
      </c>
      <c r="CC17" s="25">
        <v>401</v>
      </c>
      <c r="CD17" s="25">
        <v>410</v>
      </c>
      <c r="CE17" s="25">
        <v>0</v>
      </c>
      <c r="CF17" s="25">
        <v>0</v>
      </c>
      <c r="CG17" s="25">
        <v>0</v>
      </c>
      <c r="CH17" s="25">
        <v>0</v>
      </c>
      <c r="CI17" s="25">
        <v>0</v>
      </c>
      <c r="CJ17" s="25">
        <v>0</v>
      </c>
      <c r="CK17" s="25">
        <v>0</v>
      </c>
      <c r="CL17" s="25">
        <v>0</v>
      </c>
      <c r="CM17" s="25">
        <v>0</v>
      </c>
      <c r="CN17" s="25">
        <v>0</v>
      </c>
      <c r="CO17" s="25">
        <v>0</v>
      </c>
      <c r="CP17" s="25">
        <v>0</v>
      </c>
      <c r="CQ17" s="25">
        <v>0</v>
      </c>
    </row>
    <row r="18" spans="1:256" s="218" customFormat="1" ht="25.5" x14ac:dyDescent="0.2">
      <c r="A18" s="233" t="s">
        <v>174</v>
      </c>
      <c r="B18" s="234" t="s">
        <v>175</v>
      </c>
      <c r="C18" s="228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34" t="s">
        <v>175</v>
      </c>
      <c r="P18" s="228">
        <v>0</v>
      </c>
      <c r="Q18" s="228">
        <v>0</v>
      </c>
      <c r="R18" s="228">
        <v>0</v>
      </c>
      <c r="S18" s="228">
        <v>0</v>
      </c>
      <c r="T18" s="228">
        <v>0</v>
      </c>
      <c r="U18" s="228">
        <v>0</v>
      </c>
      <c r="V18" s="228">
        <v>0</v>
      </c>
      <c r="W18" s="228">
        <v>0</v>
      </c>
      <c r="X18" s="228">
        <v>0</v>
      </c>
      <c r="Y18" s="228">
        <v>0</v>
      </c>
      <c r="Z18" s="228">
        <v>0</v>
      </c>
      <c r="AA18" s="228">
        <v>1.8867924528301886E-2</v>
      </c>
      <c r="AB18" s="234" t="s">
        <v>175</v>
      </c>
      <c r="AC18" s="228">
        <v>1.9607843137254902E-2</v>
      </c>
      <c r="AD18" s="228">
        <v>2.7777777777777776E-2</v>
      </c>
      <c r="AE18" s="228">
        <v>2.5000000000000001E-2</v>
      </c>
      <c r="AF18" s="228">
        <v>0</v>
      </c>
      <c r="AG18" s="228">
        <v>2.3255813953488372E-2</v>
      </c>
      <c r="AH18" s="228">
        <v>2.2222222222222223E-2</v>
      </c>
      <c r="AI18" s="234" t="s">
        <v>176</v>
      </c>
      <c r="AJ18" s="228">
        <v>0</v>
      </c>
      <c r="AK18" s="228">
        <v>0</v>
      </c>
      <c r="AL18" s="228">
        <v>0</v>
      </c>
      <c r="AM18" s="228">
        <v>0</v>
      </c>
      <c r="AN18" s="228">
        <v>0</v>
      </c>
      <c r="AO18" s="235">
        <v>5.128205128205128E-2</v>
      </c>
      <c r="AP18" s="234" t="s">
        <v>176</v>
      </c>
      <c r="AQ18" s="235">
        <f t="shared" ref="AQ18:AX18" si="16">IFERROR(AQ19/AQ20,0)</f>
        <v>0</v>
      </c>
      <c r="AR18" s="235">
        <f t="shared" si="16"/>
        <v>0</v>
      </c>
      <c r="AS18" s="235">
        <f t="shared" si="16"/>
        <v>0</v>
      </c>
      <c r="AT18" s="235">
        <f t="shared" si="16"/>
        <v>0</v>
      </c>
      <c r="AU18" s="235">
        <f t="shared" si="16"/>
        <v>2.3255813953488372E-2</v>
      </c>
      <c r="AV18" s="235">
        <f t="shared" si="16"/>
        <v>2.4390243902439025E-2</v>
      </c>
      <c r="AW18" s="228">
        <f t="shared" si="16"/>
        <v>2.5000000000000001E-2</v>
      </c>
      <c r="AX18" s="228">
        <f t="shared" si="16"/>
        <v>2.9411764705882353E-2</v>
      </c>
      <c r="AY18" s="235">
        <v>0</v>
      </c>
      <c r="AZ18" s="235">
        <f>IFERROR(AZ19/AZ20,0)</f>
        <v>0</v>
      </c>
      <c r="BA18" s="235">
        <f>IFERROR(BA19/BA20,0)</f>
        <v>0</v>
      </c>
      <c r="BB18" s="236" t="s">
        <v>177</v>
      </c>
      <c r="BC18" s="79" t="s">
        <v>176</v>
      </c>
      <c r="BD18" s="79">
        <f t="shared" ref="BD18:BS18" si="17">IFERROR(ROUND((BD19/BD20),4),0)</f>
        <v>0</v>
      </c>
      <c r="BE18" s="79">
        <f t="shared" si="17"/>
        <v>0</v>
      </c>
      <c r="BF18" s="79">
        <f t="shared" si="17"/>
        <v>0.02</v>
      </c>
      <c r="BG18" s="79">
        <f t="shared" si="17"/>
        <v>0</v>
      </c>
      <c r="BH18" s="79">
        <f t="shared" si="17"/>
        <v>1.89E-2</v>
      </c>
      <c r="BI18" s="79">
        <f t="shared" si="17"/>
        <v>0</v>
      </c>
      <c r="BJ18" s="79">
        <f t="shared" si="17"/>
        <v>0</v>
      </c>
      <c r="BK18" s="79">
        <f t="shared" si="17"/>
        <v>0</v>
      </c>
      <c r="BL18" s="79">
        <f t="shared" si="17"/>
        <v>4.0800000000000003E-2</v>
      </c>
      <c r="BM18" s="79">
        <f t="shared" si="17"/>
        <v>2.0799999999999999E-2</v>
      </c>
      <c r="BN18" s="79">
        <f t="shared" si="17"/>
        <v>0</v>
      </c>
      <c r="BO18" s="79">
        <f t="shared" si="17"/>
        <v>0</v>
      </c>
      <c r="BP18" s="79">
        <f t="shared" si="17"/>
        <v>2.1299999999999999E-2</v>
      </c>
      <c r="BQ18" s="79">
        <f t="shared" si="17"/>
        <v>1.9599999999999999E-2</v>
      </c>
      <c r="BR18" s="79">
        <f t="shared" si="17"/>
        <v>0</v>
      </c>
      <c r="BS18" s="79">
        <f t="shared" si="17"/>
        <v>4.4400000000000002E-2</v>
      </c>
      <c r="BT18" s="79">
        <v>0</v>
      </c>
      <c r="BU18" s="79">
        <f t="shared" ref="BU18:CQ18" si="18">IFERROR(ROUND((BU19/BU20),4),0)</f>
        <v>3.3300000000000003E-2</v>
      </c>
      <c r="BV18" s="79">
        <f t="shared" si="18"/>
        <v>0</v>
      </c>
      <c r="BW18" s="79">
        <f t="shared" si="18"/>
        <v>1.9599999999999999E-2</v>
      </c>
      <c r="BX18" s="79">
        <f t="shared" si="18"/>
        <v>0</v>
      </c>
      <c r="BY18" s="79">
        <f t="shared" si="18"/>
        <v>3.7699999999999997E-2</v>
      </c>
      <c r="BZ18" s="79">
        <f t="shared" si="18"/>
        <v>0</v>
      </c>
      <c r="CA18" s="79">
        <f t="shared" si="18"/>
        <v>3.2300000000000002E-2</v>
      </c>
      <c r="CB18" s="79">
        <f t="shared" si="18"/>
        <v>6.4500000000000002E-2</v>
      </c>
      <c r="CC18" s="79">
        <f t="shared" si="18"/>
        <v>3.1300000000000001E-2</v>
      </c>
      <c r="CD18" s="79">
        <f t="shared" si="18"/>
        <v>5.7099999999999998E-2</v>
      </c>
      <c r="CE18" s="79">
        <f t="shared" si="18"/>
        <v>0</v>
      </c>
      <c r="CF18" s="79">
        <f t="shared" si="18"/>
        <v>0</v>
      </c>
      <c r="CG18" s="79">
        <f t="shared" si="18"/>
        <v>0</v>
      </c>
      <c r="CH18" s="79">
        <f t="shared" si="18"/>
        <v>0</v>
      </c>
      <c r="CI18" s="79">
        <f t="shared" si="18"/>
        <v>0</v>
      </c>
      <c r="CJ18" s="79">
        <f t="shared" si="18"/>
        <v>0</v>
      </c>
      <c r="CK18" s="79">
        <f t="shared" si="18"/>
        <v>0</v>
      </c>
      <c r="CL18" s="79">
        <f t="shared" si="18"/>
        <v>0</v>
      </c>
      <c r="CM18" s="79">
        <f t="shared" si="18"/>
        <v>0</v>
      </c>
      <c r="CN18" s="79">
        <f t="shared" si="18"/>
        <v>0</v>
      </c>
      <c r="CO18" s="79">
        <f t="shared" si="18"/>
        <v>0</v>
      </c>
      <c r="CP18" s="79">
        <f t="shared" si="18"/>
        <v>0</v>
      </c>
      <c r="CQ18" s="79">
        <f t="shared" si="18"/>
        <v>0</v>
      </c>
      <c r="CR18" s="217"/>
      <c r="CS18" s="217"/>
      <c r="CT18" s="217"/>
      <c r="CU18" s="217"/>
      <c r="CV18" s="217"/>
      <c r="CW18" s="217"/>
      <c r="CX18" s="217"/>
      <c r="CY18" s="217"/>
      <c r="CZ18" s="217"/>
      <c r="DA18" s="217"/>
      <c r="DB18" s="217"/>
      <c r="DC18" s="217"/>
      <c r="DD18" s="217"/>
      <c r="DE18" s="217"/>
      <c r="DF18" s="217"/>
      <c r="DG18" s="217"/>
      <c r="DH18" s="217"/>
      <c r="DI18" s="217"/>
      <c r="DJ18" s="217"/>
      <c r="DK18" s="217"/>
      <c r="DL18" s="217"/>
      <c r="DM18" s="217"/>
      <c r="DN18" s="217"/>
      <c r="DO18" s="217"/>
      <c r="DP18" s="217"/>
      <c r="DQ18" s="217"/>
      <c r="DR18" s="217"/>
      <c r="DS18" s="217"/>
      <c r="DT18" s="217"/>
      <c r="DU18" s="217"/>
      <c r="DV18" s="217"/>
      <c r="DW18" s="217"/>
      <c r="DX18" s="217"/>
      <c r="DY18" s="217"/>
      <c r="DZ18" s="217"/>
      <c r="EA18" s="217"/>
      <c r="EB18" s="217"/>
      <c r="EC18" s="217"/>
      <c r="ED18" s="217"/>
      <c r="EE18" s="217"/>
      <c r="EF18" s="217"/>
      <c r="EG18" s="217"/>
      <c r="EH18" s="217"/>
      <c r="EI18" s="217"/>
      <c r="EJ18" s="217"/>
      <c r="EK18" s="217"/>
      <c r="EL18" s="217"/>
      <c r="EM18" s="217"/>
      <c r="EN18" s="217"/>
      <c r="EO18" s="217"/>
      <c r="EP18" s="217"/>
      <c r="EQ18" s="217"/>
      <c r="ER18" s="217"/>
      <c r="ES18" s="217"/>
      <c r="ET18" s="217"/>
      <c r="EU18" s="217"/>
      <c r="EV18" s="217"/>
      <c r="EW18" s="217"/>
      <c r="EX18" s="217"/>
      <c r="EY18" s="217"/>
      <c r="EZ18" s="217"/>
      <c r="FA18" s="217"/>
      <c r="FB18" s="217"/>
      <c r="FC18" s="217"/>
      <c r="FD18" s="217"/>
      <c r="FE18" s="217"/>
      <c r="FF18" s="217"/>
      <c r="FG18" s="217"/>
      <c r="FH18" s="217"/>
      <c r="FI18" s="217"/>
      <c r="FJ18" s="217"/>
      <c r="FK18" s="217"/>
      <c r="FL18" s="217"/>
      <c r="FM18" s="217"/>
      <c r="FN18" s="217"/>
      <c r="FO18" s="217"/>
      <c r="FP18" s="217"/>
      <c r="FQ18" s="217"/>
      <c r="FR18" s="217"/>
      <c r="FS18" s="217"/>
      <c r="FT18" s="217"/>
      <c r="FU18" s="217"/>
      <c r="FV18" s="217"/>
      <c r="FW18" s="217"/>
      <c r="FX18" s="217"/>
      <c r="FY18" s="217"/>
      <c r="FZ18" s="217"/>
      <c r="GA18" s="217"/>
      <c r="GB18" s="217"/>
      <c r="GC18" s="217"/>
      <c r="GD18" s="217"/>
      <c r="GE18" s="217"/>
      <c r="GF18" s="217"/>
      <c r="GG18" s="217"/>
      <c r="GH18" s="217"/>
      <c r="GI18" s="217"/>
      <c r="GJ18" s="217"/>
      <c r="GK18" s="217"/>
      <c r="GL18" s="217"/>
      <c r="GM18" s="217"/>
      <c r="GN18" s="217"/>
      <c r="GO18" s="217"/>
      <c r="GP18" s="217"/>
      <c r="GQ18" s="217"/>
      <c r="GR18" s="217"/>
      <c r="GS18" s="217"/>
      <c r="GT18" s="217"/>
      <c r="GU18" s="217"/>
      <c r="GV18" s="217"/>
      <c r="GW18" s="217"/>
      <c r="GX18" s="217"/>
      <c r="GY18" s="217"/>
      <c r="GZ18" s="217"/>
      <c r="HA18" s="217"/>
      <c r="HB18" s="217"/>
      <c r="HC18" s="217"/>
      <c r="HD18" s="217"/>
      <c r="HE18" s="217"/>
      <c r="HF18" s="217"/>
      <c r="HG18" s="217"/>
      <c r="HH18" s="217"/>
      <c r="HI18" s="217"/>
      <c r="HJ18" s="217"/>
      <c r="HK18" s="217"/>
      <c r="HL18" s="217"/>
      <c r="HM18" s="217"/>
      <c r="HN18" s="217"/>
      <c r="HO18" s="217"/>
      <c r="HP18" s="217"/>
      <c r="HQ18" s="217"/>
      <c r="HR18" s="217"/>
      <c r="HS18" s="217"/>
      <c r="HT18" s="217"/>
      <c r="HU18" s="217"/>
      <c r="HV18" s="217"/>
      <c r="HW18" s="217"/>
      <c r="HX18" s="217"/>
      <c r="HY18" s="217"/>
      <c r="HZ18" s="217"/>
      <c r="IA18" s="217"/>
      <c r="IB18" s="217"/>
      <c r="IC18" s="217"/>
      <c r="ID18" s="217"/>
      <c r="IE18" s="217"/>
      <c r="IF18" s="217"/>
      <c r="IG18" s="217"/>
      <c r="IH18" s="217"/>
      <c r="II18" s="217"/>
      <c r="IJ18" s="217"/>
      <c r="IK18" s="217"/>
      <c r="IL18" s="217"/>
      <c r="IM18" s="217"/>
      <c r="IN18" s="217"/>
      <c r="IO18" s="217"/>
      <c r="IP18" s="217"/>
      <c r="IQ18" s="217"/>
      <c r="IR18" s="217"/>
      <c r="IS18" s="217"/>
      <c r="IT18" s="217"/>
      <c r="IU18" s="217"/>
      <c r="IV18" s="217"/>
    </row>
    <row r="19" spans="1:256" s="197" customFormat="1" x14ac:dyDescent="0.2">
      <c r="A19" s="195" t="s">
        <v>178</v>
      </c>
      <c r="B19" s="237"/>
      <c r="C19" s="238">
        <v>0</v>
      </c>
      <c r="D19" s="238">
        <v>0</v>
      </c>
      <c r="E19" s="238">
        <v>0</v>
      </c>
      <c r="F19" s="238">
        <v>0</v>
      </c>
      <c r="G19" s="238">
        <v>0</v>
      </c>
      <c r="H19" s="238">
        <v>0</v>
      </c>
      <c r="I19" s="238">
        <v>0</v>
      </c>
      <c r="J19" s="238">
        <v>0</v>
      </c>
      <c r="K19" s="238">
        <v>0</v>
      </c>
      <c r="L19" s="238">
        <v>0</v>
      </c>
      <c r="M19" s="238">
        <v>0</v>
      </c>
      <c r="N19" s="238">
        <v>0</v>
      </c>
      <c r="O19" s="237"/>
      <c r="P19" s="238">
        <v>0</v>
      </c>
      <c r="Q19" s="238">
        <v>0</v>
      </c>
      <c r="R19" s="238">
        <v>0</v>
      </c>
      <c r="S19" s="238">
        <v>0</v>
      </c>
      <c r="T19" s="238">
        <v>0</v>
      </c>
      <c r="U19" s="238">
        <v>0</v>
      </c>
      <c r="V19" s="238">
        <v>0</v>
      </c>
      <c r="W19" s="238">
        <v>0</v>
      </c>
      <c r="X19" s="238">
        <v>0</v>
      </c>
      <c r="Y19" s="238">
        <v>0</v>
      </c>
      <c r="Z19" s="238">
        <v>0</v>
      </c>
      <c r="AA19" s="238">
        <v>1</v>
      </c>
      <c r="AB19" s="237"/>
      <c r="AC19" s="238">
        <v>1</v>
      </c>
      <c r="AD19" s="238">
        <v>1</v>
      </c>
      <c r="AE19" s="238">
        <v>1</v>
      </c>
      <c r="AF19" s="238">
        <v>0</v>
      </c>
      <c r="AG19" s="238">
        <v>1</v>
      </c>
      <c r="AH19" s="238">
        <v>1</v>
      </c>
      <c r="AI19" s="237"/>
      <c r="AJ19" s="238">
        <v>0</v>
      </c>
      <c r="AK19" s="238">
        <v>0</v>
      </c>
      <c r="AL19" s="238">
        <v>0</v>
      </c>
      <c r="AM19" s="238">
        <v>0</v>
      </c>
      <c r="AN19" s="238">
        <v>0</v>
      </c>
      <c r="AO19" s="238">
        <v>2</v>
      </c>
      <c r="AP19" s="237"/>
      <c r="AQ19" s="238">
        <v>0</v>
      </c>
      <c r="AR19" s="238">
        <v>0</v>
      </c>
      <c r="AS19" s="238">
        <v>0</v>
      </c>
      <c r="AT19" s="238">
        <v>0</v>
      </c>
      <c r="AU19" s="238">
        <v>1</v>
      </c>
      <c r="AV19" s="238">
        <v>1</v>
      </c>
      <c r="AW19" s="238">
        <v>1</v>
      </c>
      <c r="AX19" s="238">
        <v>1</v>
      </c>
      <c r="AY19" s="238">
        <v>0</v>
      </c>
      <c r="AZ19" s="238">
        <v>0</v>
      </c>
      <c r="BA19" s="238">
        <v>0</v>
      </c>
      <c r="BB19" s="195" t="s">
        <v>178</v>
      </c>
      <c r="BC19" s="237"/>
      <c r="BD19" s="238">
        <v>0</v>
      </c>
      <c r="BE19" s="238">
        <f>BA19</f>
        <v>0</v>
      </c>
      <c r="BF19" s="238">
        <v>1</v>
      </c>
      <c r="BG19" s="238">
        <v>0</v>
      </c>
      <c r="BH19" s="238">
        <v>1</v>
      </c>
      <c r="BI19" s="238">
        <v>0</v>
      </c>
      <c r="BJ19" s="238">
        <v>0</v>
      </c>
      <c r="BK19" s="238">
        <v>0</v>
      </c>
      <c r="BL19" s="238">
        <v>2</v>
      </c>
      <c r="BM19" s="238">
        <v>1</v>
      </c>
      <c r="BN19" s="238">
        <v>0</v>
      </c>
      <c r="BO19" s="238">
        <v>0</v>
      </c>
      <c r="BP19" s="238">
        <v>1</v>
      </c>
      <c r="BQ19" s="238">
        <v>1</v>
      </c>
      <c r="BR19" s="238">
        <v>0</v>
      </c>
      <c r="BS19" s="238">
        <v>2</v>
      </c>
      <c r="BT19" s="238">
        <v>0</v>
      </c>
      <c r="BU19" s="238">
        <v>1</v>
      </c>
      <c r="BV19" s="238">
        <v>0</v>
      </c>
      <c r="BW19" s="238">
        <v>1</v>
      </c>
      <c r="BX19" s="238">
        <v>0</v>
      </c>
      <c r="BY19" s="238">
        <v>2</v>
      </c>
      <c r="BZ19" s="238">
        <v>0</v>
      </c>
      <c r="CA19" s="238">
        <v>1</v>
      </c>
      <c r="CB19" s="238">
        <v>2</v>
      </c>
      <c r="CC19" s="238">
        <v>1</v>
      </c>
      <c r="CD19" s="238">
        <v>2</v>
      </c>
      <c r="CE19" s="238">
        <v>0</v>
      </c>
      <c r="CF19" s="238">
        <v>0</v>
      </c>
      <c r="CG19" s="238">
        <v>0</v>
      </c>
      <c r="CH19" s="238">
        <v>0</v>
      </c>
      <c r="CI19" s="238">
        <v>0</v>
      </c>
      <c r="CJ19" s="238">
        <v>0</v>
      </c>
      <c r="CK19" s="238">
        <v>0</v>
      </c>
      <c r="CL19" s="238">
        <v>0</v>
      </c>
      <c r="CM19" s="238">
        <v>0</v>
      </c>
      <c r="CN19" s="238">
        <v>0</v>
      </c>
      <c r="CO19" s="238">
        <v>0</v>
      </c>
      <c r="CP19" s="238">
        <v>0</v>
      </c>
      <c r="CQ19" s="238">
        <v>0</v>
      </c>
      <c r="CR19" s="196"/>
      <c r="CS19" s="196"/>
      <c r="CT19" s="196"/>
      <c r="CU19" s="196"/>
      <c r="CV19" s="196"/>
      <c r="CW19" s="196"/>
      <c r="CX19" s="196"/>
      <c r="CY19" s="196"/>
      <c r="CZ19" s="196"/>
      <c r="DA19" s="196"/>
      <c r="DB19" s="196"/>
      <c r="DC19" s="196"/>
      <c r="DD19" s="196"/>
      <c r="DE19" s="196"/>
      <c r="DF19" s="196"/>
      <c r="DG19" s="196"/>
      <c r="DH19" s="196"/>
      <c r="DI19" s="196"/>
      <c r="DJ19" s="196"/>
      <c r="DK19" s="196"/>
      <c r="DL19" s="196"/>
      <c r="DM19" s="196"/>
      <c r="DN19" s="196"/>
      <c r="DO19" s="196"/>
      <c r="DP19" s="196"/>
      <c r="DQ19" s="196"/>
      <c r="DR19" s="196"/>
      <c r="DS19" s="196"/>
      <c r="DT19" s="196"/>
      <c r="DU19" s="196"/>
      <c r="DV19" s="196"/>
      <c r="DW19" s="196"/>
      <c r="DX19" s="196"/>
      <c r="DY19" s="196"/>
      <c r="DZ19" s="196"/>
      <c r="EA19" s="196"/>
      <c r="EB19" s="196"/>
      <c r="EC19" s="196"/>
      <c r="ED19" s="196"/>
      <c r="EE19" s="196"/>
      <c r="EF19" s="196"/>
      <c r="EG19" s="196"/>
      <c r="EH19" s="196"/>
      <c r="EI19" s="196"/>
      <c r="EJ19" s="196"/>
      <c r="EK19" s="196"/>
      <c r="EL19" s="196"/>
      <c r="EM19" s="196"/>
      <c r="EN19" s="196"/>
      <c r="EO19" s="196"/>
      <c r="EP19" s="196"/>
      <c r="EQ19" s="196"/>
      <c r="ER19" s="196"/>
      <c r="ES19" s="196"/>
      <c r="ET19" s="196"/>
      <c r="EU19" s="196"/>
      <c r="EV19" s="196"/>
      <c r="EW19" s="196"/>
      <c r="EX19" s="196"/>
      <c r="EY19" s="196"/>
      <c r="EZ19" s="196"/>
      <c r="FA19" s="196"/>
      <c r="FB19" s="196"/>
      <c r="FC19" s="196"/>
      <c r="FD19" s="196"/>
      <c r="FE19" s="196"/>
      <c r="FF19" s="196"/>
      <c r="FG19" s="196"/>
      <c r="FH19" s="196"/>
      <c r="FI19" s="196"/>
      <c r="FJ19" s="196"/>
      <c r="FK19" s="196"/>
      <c r="FL19" s="196"/>
      <c r="FM19" s="196"/>
      <c r="FN19" s="196"/>
      <c r="FO19" s="196"/>
      <c r="FP19" s="196"/>
      <c r="FQ19" s="196"/>
      <c r="FR19" s="196"/>
      <c r="FS19" s="196"/>
      <c r="FT19" s="196"/>
      <c r="FU19" s="196"/>
      <c r="FV19" s="196"/>
      <c r="FW19" s="196"/>
      <c r="FX19" s="196"/>
      <c r="FY19" s="196"/>
      <c r="FZ19" s="196"/>
      <c r="GA19" s="196"/>
      <c r="GB19" s="196"/>
      <c r="GC19" s="196"/>
      <c r="GD19" s="196"/>
      <c r="GE19" s="196"/>
      <c r="GF19" s="196"/>
      <c r="GG19" s="196"/>
      <c r="GH19" s="196"/>
      <c r="GI19" s="196"/>
      <c r="GJ19" s="196"/>
      <c r="GK19" s="196"/>
      <c r="GL19" s="196"/>
      <c r="GM19" s="196"/>
      <c r="GN19" s="196"/>
      <c r="GO19" s="196"/>
      <c r="GP19" s="196"/>
      <c r="GQ19" s="196"/>
      <c r="GR19" s="196"/>
      <c r="GS19" s="196"/>
      <c r="GT19" s="196"/>
      <c r="GU19" s="196"/>
      <c r="GV19" s="196"/>
      <c r="GW19" s="196"/>
      <c r="GX19" s="196"/>
      <c r="GY19" s="196"/>
      <c r="GZ19" s="196"/>
      <c r="HA19" s="196"/>
      <c r="HB19" s="196"/>
      <c r="HC19" s="196"/>
      <c r="HD19" s="196"/>
      <c r="HE19" s="196"/>
      <c r="HF19" s="196"/>
      <c r="HG19" s="196"/>
      <c r="HH19" s="196"/>
      <c r="HI19" s="196"/>
      <c r="HJ19" s="196"/>
      <c r="HK19" s="196"/>
      <c r="HL19" s="196"/>
      <c r="HM19" s="196"/>
      <c r="HN19" s="196"/>
      <c r="HO19" s="196"/>
      <c r="HP19" s="196"/>
      <c r="HQ19" s="196"/>
      <c r="HR19" s="196"/>
      <c r="HS19" s="196"/>
      <c r="HT19" s="196"/>
      <c r="HU19" s="196"/>
      <c r="HV19" s="196"/>
      <c r="HW19" s="196"/>
      <c r="HX19" s="196"/>
      <c r="HY19" s="196"/>
      <c r="HZ19" s="196"/>
      <c r="IA19" s="196"/>
      <c r="IB19" s="196"/>
      <c r="IC19" s="196"/>
      <c r="ID19" s="196"/>
      <c r="IE19" s="196"/>
      <c r="IF19" s="196"/>
      <c r="IG19" s="196"/>
      <c r="IH19" s="196"/>
      <c r="II19" s="196"/>
      <c r="IJ19" s="196"/>
      <c r="IK19" s="196"/>
      <c r="IL19" s="196"/>
      <c r="IM19" s="196"/>
      <c r="IN19" s="196"/>
      <c r="IO19" s="196"/>
      <c r="IP19" s="196"/>
      <c r="IQ19" s="196"/>
      <c r="IR19" s="196"/>
      <c r="IS19" s="196"/>
      <c r="IT19" s="196"/>
      <c r="IU19" s="196"/>
      <c r="IV19" s="196"/>
    </row>
    <row r="20" spans="1:256" s="197" customFormat="1" x14ac:dyDescent="0.2">
      <c r="A20" s="195" t="s">
        <v>179</v>
      </c>
      <c r="B20" s="237"/>
      <c r="C20" s="238">
        <v>0</v>
      </c>
      <c r="D20" s="238">
        <v>0</v>
      </c>
      <c r="E20" s="238">
        <v>0</v>
      </c>
      <c r="F20" s="238">
        <v>0</v>
      </c>
      <c r="G20" s="238">
        <v>0</v>
      </c>
      <c r="H20" s="238">
        <v>0</v>
      </c>
      <c r="I20" s="238">
        <v>0</v>
      </c>
      <c r="J20" s="238">
        <v>0</v>
      </c>
      <c r="K20" s="238">
        <v>0</v>
      </c>
      <c r="L20" s="238">
        <v>0</v>
      </c>
      <c r="M20" s="238">
        <v>0</v>
      </c>
      <c r="N20" s="238">
        <v>0</v>
      </c>
      <c r="O20" s="237"/>
      <c r="P20" s="238">
        <v>0</v>
      </c>
      <c r="Q20" s="238">
        <v>0</v>
      </c>
      <c r="R20" s="238">
        <v>0</v>
      </c>
      <c r="S20" s="238">
        <v>0</v>
      </c>
      <c r="T20" s="238">
        <v>0</v>
      </c>
      <c r="U20" s="238">
        <v>0</v>
      </c>
      <c r="V20" s="238">
        <v>0</v>
      </c>
      <c r="W20" s="238">
        <v>0</v>
      </c>
      <c r="X20" s="238">
        <v>0</v>
      </c>
      <c r="Y20" s="238">
        <v>0</v>
      </c>
      <c r="Z20" s="238">
        <v>0.04</v>
      </c>
      <c r="AA20" s="238">
        <v>53</v>
      </c>
      <c r="AB20" s="237"/>
      <c r="AC20" s="238">
        <v>51</v>
      </c>
      <c r="AD20" s="238">
        <v>36</v>
      </c>
      <c r="AE20" s="238">
        <v>40</v>
      </c>
      <c r="AF20" s="238">
        <v>48</v>
      </c>
      <c r="AG20" s="238">
        <v>43</v>
      </c>
      <c r="AH20" s="238">
        <v>45</v>
      </c>
      <c r="AI20" s="237"/>
      <c r="AJ20" s="238">
        <v>32</v>
      </c>
      <c r="AK20" s="238">
        <v>49</v>
      </c>
      <c r="AL20" s="238">
        <v>36</v>
      </c>
      <c r="AM20" s="238">
        <v>46</v>
      </c>
      <c r="AN20" s="238">
        <v>42</v>
      </c>
      <c r="AO20" s="238">
        <v>39</v>
      </c>
      <c r="AP20" s="237"/>
      <c r="AQ20" s="238">
        <v>55</v>
      </c>
      <c r="AR20" s="238">
        <v>54</v>
      </c>
      <c r="AS20" s="238">
        <v>56</v>
      </c>
      <c r="AT20" s="238">
        <v>46</v>
      </c>
      <c r="AU20" s="238">
        <v>43</v>
      </c>
      <c r="AV20" s="238">
        <v>41</v>
      </c>
      <c r="AW20" s="238">
        <v>40</v>
      </c>
      <c r="AX20" s="238">
        <v>34</v>
      </c>
      <c r="AY20" s="238">
        <f>Produção!BD158</f>
        <v>51</v>
      </c>
      <c r="AZ20" s="238">
        <f>Produção!BF158</f>
        <v>17</v>
      </c>
      <c r="BA20" s="238">
        <f>Produção!BG158</f>
        <v>43</v>
      </c>
      <c r="BB20" s="195" t="s">
        <v>179</v>
      </c>
      <c r="BC20" s="237"/>
      <c r="BD20" s="238">
        <f>BA20-AZ20</f>
        <v>26</v>
      </c>
      <c r="BE20" s="238">
        <f>BA20</f>
        <v>43</v>
      </c>
      <c r="BF20" s="238">
        <v>50</v>
      </c>
      <c r="BG20" s="238">
        <v>54</v>
      </c>
      <c r="BH20" s="238">
        <v>53</v>
      </c>
      <c r="BI20" s="238">
        <v>48</v>
      </c>
      <c r="BJ20" s="238">
        <v>38</v>
      </c>
      <c r="BK20" s="238">
        <v>26</v>
      </c>
      <c r="BL20" s="238">
        <v>49</v>
      </c>
      <c r="BM20" s="238">
        <v>48</v>
      </c>
      <c r="BN20" s="238">
        <v>34</v>
      </c>
      <c r="BO20" s="238">
        <v>43</v>
      </c>
      <c r="BP20" s="238">
        <v>47</v>
      </c>
      <c r="BQ20" s="238">
        <v>51</v>
      </c>
      <c r="BR20" s="238">
        <v>32</v>
      </c>
      <c r="BS20" s="238">
        <v>45</v>
      </c>
      <c r="BT20" s="238">
        <f>Produção!CB158</f>
        <v>34</v>
      </c>
      <c r="BU20" s="238">
        <v>30</v>
      </c>
      <c r="BV20" s="238">
        <v>50</v>
      </c>
      <c r="BW20" s="238">
        <v>51</v>
      </c>
      <c r="BX20" s="238">
        <v>43</v>
      </c>
      <c r="BY20" s="238">
        <v>53</v>
      </c>
      <c r="BZ20" s="238">
        <v>42</v>
      </c>
      <c r="CA20" s="238">
        <v>31</v>
      </c>
      <c r="CB20" s="238">
        <v>31</v>
      </c>
      <c r="CC20" s="238">
        <v>32</v>
      </c>
      <c r="CD20" s="238">
        <v>35</v>
      </c>
      <c r="CE20" s="238">
        <v>0</v>
      </c>
      <c r="CF20" s="238">
        <v>0</v>
      </c>
      <c r="CG20" s="238">
        <v>0</v>
      </c>
      <c r="CH20" s="238">
        <v>0</v>
      </c>
      <c r="CI20" s="238">
        <v>0</v>
      </c>
      <c r="CJ20" s="238">
        <v>0</v>
      </c>
      <c r="CK20" s="238">
        <v>0</v>
      </c>
      <c r="CL20" s="238">
        <v>0</v>
      </c>
      <c r="CM20" s="238">
        <v>0</v>
      </c>
      <c r="CN20" s="238">
        <v>0</v>
      </c>
      <c r="CO20" s="238">
        <v>0</v>
      </c>
      <c r="CP20" s="238">
        <v>0</v>
      </c>
      <c r="CQ20" s="238">
        <v>0</v>
      </c>
      <c r="CR20" s="196"/>
      <c r="CS20" s="196"/>
      <c r="CT20" s="196"/>
      <c r="CU20" s="196"/>
      <c r="CV20" s="196"/>
      <c r="CW20" s="196"/>
      <c r="CX20" s="196"/>
      <c r="CY20" s="196"/>
      <c r="CZ20" s="196"/>
      <c r="DA20" s="196"/>
      <c r="DB20" s="196"/>
      <c r="DC20" s="196"/>
      <c r="DD20" s="196"/>
      <c r="DE20" s="196"/>
      <c r="DF20" s="196"/>
      <c r="DG20" s="196"/>
      <c r="DH20" s="196"/>
      <c r="DI20" s="196"/>
      <c r="DJ20" s="196"/>
      <c r="DK20" s="196"/>
      <c r="DL20" s="196"/>
      <c r="DM20" s="196"/>
      <c r="DN20" s="196"/>
      <c r="DO20" s="196"/>
      <c r="DP20" s="196"/>
      <c r="DQ20" s="196"/>
      <c r="DR20" s="196"/>
      <c r="DS20" s="196"/>
      <c r="DT20" s="196"/>
      <c r="DU20" s="196"/>
      <c r="DV20" s="196"/>
      <c r="DW20" s="196"/>
      <c r="DX20" s="196"/>
      <c r="DY20" s="196"/>
      <c r="DZ20" s="196"/>
      <c r="EA20" s="196"/>
      <c r="EB20" s="196"/>
      <c r="EC20" s="196"/>
      <c r="ED20" s="196"/>
      <c r="EE20" s="196"/>
      <c r="EF20" s="196"/>
      <c r="EG20" s="196"/>
      <c r="EH20" s="196"/>
      <c r="EI20" s="196"/>
      <c r="EJ20" s="196"/>
      <c r="EK20" s="196"/>
      <c r="EL20" s="196"/>
      <c r="EM20" s="196"/>
      <c r="EN20" s="196"/>
      <c r="EO20" s="196"/>
      <c r="EP20" s="196"/>
      <c r="EQ20" s="196"/>
      <c r="ER20" s="196"/>
      <c r="ES20" s="196"/>
      <c r="ET20" s="196"/>
      <c r="EU20" s="196"/>
      <c r="EV20" s="196"/>
      <c r="EW20" s="196"/>
      <c r="EX20" s="196"/>
      <c r="EY20" s="196"/>
      <c r="EZ20" s="196"/>
      <c r="FA20" s="196"/>
      <c r="FB20" s="196"/>
      <c r="FC20" s="196"/>
      <c r="FD20" s="196"/>
      <c r="FE20" s="196"/>
      <c r="FF20" s="196"/>
      <c r="FG20" s="196"/>
      <c r="FH20" s="196"/>
      <c r="FI20" s="196"/>
      <c r="FJ20" s="196"/>
      <c r="FK20" s="196"/>
      <c r="FL20" s="196"/>
      <c r="FM20" s="196"/>
      <c r="FN20" s="196"/>
      <c r="FO20" s="196"/>
      <c r="FP20" s="196"/>
      <c r="FQ20" s="196"/>
      <c r="FR20" s="196"/>
      <c r="FS20" s="196"/>
      <c r="FT20" s="196"/>
      <c r="FU20" s="196"/>
      <c r="FV20" s="196"/>
      <c r="FW20" s="196"/>
      <c r="FX20" s="196"/>
      <c r="FY20" s="196"/>
      <c r="FZ20" s="196"/>
      <c r="GA20" s="196"/>
      <c r="GB20" s="196"/>
      <c r="GC20" s="196"/>
      <c r="GD20" s="196"/>
      <c r="GE20" s="196"/>
      <c r="GF20" s="196"/>
      <c r="GG20" s="196"/>
      <c r="GH20" s="196"/>
      <c r="GI20" s="196"/>
      <c r="GJ20" s="196"/>
      <c r="GK20" s="196"/>
      <c r="GL20" s="196"/>
      <c r="GM20" s="196"/>
      <c r="GN20" s="196"/>
      <c r="GO20" s="196"/>
      <c r="GP20" s="196"/>
      <c r="GQ20" s="196"/>
      <c r="GR20" s="196"/>
      <c r="GS20" s="196"/>
      <c r="GT20" s="196"/>
      <c r="GU20" s="196"/>
      <c r="GV20" s="196"/>
      <c r="GW20" s="196"/>
      <c r="GX20" s="196"/>
      <c r="GY20" s="196"/>
      <c r="GZ20" s="196"/>
      <c r="HA20" s="196"/>
      <c r="HB20" s="196"/>
      <c r="HC20" s="196"/>
      <c r="HD20" s="196"/>
      <c r="HE20" s="196"/>
      <c r="HF20" s="196"/>
      <c r="HG20" s="196"/>
      <c r="HH20" s="196"/>
      <c r="HI20" s="196"/>
      <c r="HJ20" s="196"/>
      <c r="HK20" s="196"/>
      <c r="HL20" s="196"/>
      <c r="HM20" s="196"/>
      <c r="HN20" s="196"/>
      <c r="HO20" s="196"/>
      <c r="HP20" s="196"/>
      <c r="HQ20" s="196"/>
      <c r="HR20" s="196"/>
      <c r="HS20" s="196"/>
      <c r="HT20" s="196"/>
      <c r="HU20" s="196"/>
      <c r="HV20" s="196"/>
      <c r="HW20" s="196"/>
      <c r="HX20" s="196"/>
      <c r="HY20" s="196"/>
      <c r="HZ20" s="196"/>
      <c r="IA20" s="196"/>
      <c r="IB20" s="196"/>
      <c r="IC20" s="196"/>
      <c r="ID20" s="196"/>
      <c r="IE20" s="196"/>
      <c r="IF20" s="196"/>
      <c r="IG20" s="196"/>
      <c r="IH20" s="196"/>
      <c r="II20" s="196"/>
      <c r="IJ20" s="196"/>
      <c r="IK20" s="196"/>
      <c r="IL20" s="196"/>
      <c r="IM20" s="196"/>
      <c r="IN20" s="196"/>
      <c r="IO20" s="196"/>
      <c r="IP20" s="196"/>
      <c r="IQ20" s="196"/>
      <c r="IR20" s="196"/>
      <c r="IS20" s="196"/>
      <c r="IT20" s="196"/>
      <c r="IU20" s="196"/>
      <c r="IV20" s="196"/>
    </row>
    <row r="21" spans="1:256" s="242" customFormat="1" x14ac:dyDescent="0.2">
      <c r="A21" s="239"/>
      <c r="B21" s="240"/>
      <c r="C21" s="240">
        <v>43800</v>
      </c>
      <c r="D21" s="240">
        <v>43831</v>
      </c>
      <c r="E21" s="240">
        <v>43862</v>
      </c>
      <c r="F21" s="240">
        <v>43891</v>
      </c>
      <c r="G21" s="240">
        <v>43922</v>
      </c>
      <c r="H21" s="240">
        <v>43952</v>
      </c>
      <c r="I21" s="240">
        <v>43983</v>
      </c>
      <c r="J21" s="240">
        <v>44013</v>
      </c>
      <c r="K21" s="240">
        <v>44044</v>
      </c>
      <c r="L21" s="240">
        <v>44075</v>
      </c>
      <c r="M21" s="240">
        <v>44105</v>
      </c>
      <c r="N21" s="240">
        <v>44136</v>
      </c>
      <c r="O21" s="240"/>
      <c r="P21" s="240">
        <v>44166</v>
      </c>
      <c r="Q21" s="240">
        <v>44197</v>
      </c>
      <c r="R21" s="240">
        <v>44228</v>
      </c>
      <c r="S21" s="240">
        <v>44256</v>
      </c>
      <c r="T21" s="240">
        <v>44287</v>
      </c>
      <c r="U21" s="240">
        <v>44317</v>
      </c>
      <c r="V21" s="240">
        <v>44348</v>
      </c>
      <c r="W21" s="240">
        <v>44378</v>
      </c>
      <c r="X21" s="240">
        <v>44409</v>
      </c>
      <c r="Y21" s="240">
        <v>44440</v>
      </c>
      <c r="Z21" s="240">
        <v>44470</v>
      </c>
      <c r="AA21" s="240">
        <v>44501</v>
      </c>
      <c r="AB21" s="240"/>
      <c r="AC21" s="240">
        <v>44531</v>
      </c>
      <c r="AD21" s="240">
        <v>44562</v>
      </c>
      <c r="AE21" s="240">
        <v>44593</v>
      </c>
      <c r="AF21" s="240">
        <v>44621</v>
      </c>
      <c r="AG21" s="240">
        <v>44652</v>
      </c>
      <c r="AH21" s="240">
        <v>44682</v>
      </c>
      <c r="AI21" s="240"/>
      <c r="AJ21" s="240">
        <v>44713</v>
      </c>
      <c r="AK21" s="240">
        <v>44743</v>
      </c>
      <c r="AL21" s="240">
        <v>44774</v>
      </c>
      <c r="AM21" s="240">
        <v>44805</v>
      </c>
      <c r="AN21" s="240">
        <v>44835</v>
      </c>
      <c r="AO21" s="240">
        <v>44866</v>
      </c>
      <c r="AP21" s="240" t="str">
        <f>AP4</f>
        <v>Meta</v>
      </c>
      <c r="AQ21" s="240" t="e">
        <f ca="1">_xll.FIMMÊS(AO21,0)+1</f>
        <v>#NAME?</v>
      </c>
      <c r="AR21" s="240" t="e">
        <f t="shared" ref="AR21:AZ21" ca="1" si="19">_xll.FIMMÊS(AQ21,0)+1</f>
        <v>#NAME?</v>
      </c>
      <c r="AS21" s="240" t="e">
        <f t="shared" ca="1" si="19"/>
        <v>#NAME?</v>
      </c>
      <c r="AT21" s="240" t="e">
        <f t="shared" ca="1" si="19"/>
        <v>#NAME?</v>
      </c>
      <c r="AU21" s="240" t="e">
        <f t="shared" ca="1" si="19"/>
        <v>#NAME?</v>
      </c>
      <c r="AV21" s="240" t="e">
        <f t="shared" ca="1" si="19"/>
        <v>#NAME?</v>
      </c>
      <c r="AW21" s="240" t="e">
        <f t="shared" ca="1" si="19"/>
        <v>#NAME?</v>
      </c>
      <c r="AX21" s="240" t="e">
        <f t="shared" ca="1" si="19"/>
        <v>#NAME?</v>
      </c>
      <c r="AY21" s="240" t="e">
        <f t="shared" ca="1" si="19"/>
        <v>#NAME?</v>
      </c>
      <c r="AZ21" s="240" t="e">
        <f t="shared" ca="1" si="19"/>
        <v>#NAME?</v>
      </c>
      <c r="BA21" s="240" t="e">
        <f ca="1">_xll.FIMMÊS(AY21,0)+1</f>
        <v>#NAME?</v>
      </c>
      <c r="BB21" s="186"/>
      <c r="BC21" s="186" t="str">
        <f>BC4</f>
        <v>Meta</v>
      </c>
      <c r="BD21" s="186" t="e">
        <f ca="1">_xll.FIMMÊS(AY21,0)+1</f>
        <v>#NAME?</v>
      </c>
      <c r="BE21" s="186" t="e">
        <f ca="1">_xll.FIMMÊS(AY21,0)+1</f>
        <v>#NAME?</v>
      </c>
      <c r="BF21" s="186" t="e">
        <f t="shared" ref="BF21:CQ21" ca="1" si="20">_xll.FIMMÊS(BE21,0)+1</f>
        <v>#NAME?</v>
      </c>
      <c r="BG21" s="186" t="e">
        <f t="shared" ca="1" si="20"/>
        <v>#NAME?</v>
      </c>
      <c r="BH21" s="186" t="e">
        <f t="shared" ca="1" si="20"/>
        <v>#NAME?</v>
      </c>
      <c r="BI21" s="186" t="e">
        <f t="shared" ca="1" si="20"/>
        <v>#NAME?</v>
      </c>
      <c r="BJ21" s="186" t="e">
        <f t="shared" ca="1" si="20"/>
        <v>#NAME?</v>
      </c>
      <c r="BK21" s="186" t="e">
        <f t="shared" ca="1" si="20"/>
        <v>#NAME?</v>
      </c>
      <c r="BL21" s="186" t="e">
        <f t="shared" ca="1" si="20"/>
        <v>#NAME?</v>
      </c>
      <c r="BM21" s="186" t="e">
        <f t="shared" ca="1" si="20"/>
        <v>#NAME?</v>
      </c>
      <c r="BN21" s="186" t="e">
        <f t="shared" ca="1" si="20"/>
        <v>#NAME?</v>
      </c>
      <c r="BO21" s="186" t="e">
        <f t="shared" ca="1" si="20"/>
        <v>#NAME?</v>
      </c>
      <c r="BP21" s="186" t="e">
        <f t="shared" ca="1" si="20"/>
        <v>#NAME?</v>
      </c>
      <c r="BQ21" s="186" t="e">
        <f t="shared" ca="1" si="20"/>
        <v>#NAME?</v>
      </c>
      <c r="BR21" s="186" t="e">
        <f t="shared" ca="1" si="20"/>
        <v>#NAME?</v>
      </c>
      <c r="BS21" s="186" t="e">
        <f t="shared" ca="1" si="20"/>
        <v>#NAME?</v>
      </c>
      <c r="BT21" s="186" t="e">
        <f t="shared" ca="1" si="20"/>
        <v>#NAME?</v>
      </c>
      <c r="BU21" s="186" t="e">
        <f t="shared" ca="1" si="20"/>
        <v>#NAME?</v>
      </c>
      <c r="BV21" s="186" t="e">
        <f t="shared" ca="1" si="20"/>
        <v>#NAME?</v>
      </c>
      <c r="BW21" s="186" t="e">
        <f t="shared" ca="1" si="20"/>
        <v>#NAME?</v>
      </c>
      <c r="BX21" s="186" t="e">
        <f t="shared" ca="1" si="20"/>
        <v>#NAME?</v>
      </c>
      <c r="BY21" s="186" t="e">
        <f t="shared" ca="1" si="20"/>
        <v>#NAME?</v>
      </c>
      <c r="BZ21" s="186" t="e">
        <f t="shared" ca="1" si="20"/>
        <v>#NAME?</v>
      </c>
      <c r="CA21" s="186" t="e">
        <f t="shared" ca="1" si="20"/>
        <v>#NAME?</v>
      </c>
      <c r="CB21" s="186" t="e">
        <f t="shared" ca="1" si="20"/>
        <v>#NAME?</v>
      </c>
      <c r="CC21" s="186" t="e">
        <f t="shared" ca="1" si="20"/>
        <v>#NAME?</v>
      </c>
      <c r="CD21" s="186" t="e">
        <f t="shared" ca="1" si="20"/>
        <v>#NAME?</v>
      </c>
      <c r="CE21" s="186" t="e">
        <f t="shared" ca="1" si="20"/>
        <v>#NAME?</v>
      </c>
      <c r="CF21" s="186" t="e">
        <f t="shared" ca="1" si="20"/>
        <v>#NAME?</v>
      </c>
      <c r="CG21" s="186" t="e">
        <f t="shared" ca="1" si="20"/>
        <v>#NAME?</v>
      </c>
      <c r="CH21" s="186" t="e">
        <f t="shared" ca="1" si="20"/>
        <v>#NAME?</v>
      </c>
      <c r="CI21" s="186" t="e">
        <f t="shared" ca="1" si="20"/>
        <v>#NAME?</v>
      </c>
      <c r="CJ21" s="186" t="e">
        <f t="shared" ca="1" si="20"/>
        <v>#NAME?</v>
      </c>
      <c r="CK21" s="186" t="e">
        <f t="shared" ca="1" si="20"/>
        <v>#NAME?</v>
      </c>
      <c r="CL21" s="186" t="e">
        <f t="shared" ca="1" si="20"/>
        <v>#NAME?</v>
      </c>
      <c r="CM21" s="186" t="e">
        <f t="shared" ca="1" si="20"/>
        <v>#NAME?</v>
      </c>
      <c r="CN21" s="186" t="e">
        <f t="shared" ca="1" si="20"/>
        <v>#NAME?</v>
      </c>
      <c r="CO21" s="186" t="e">
        <f t="shared" ca="1" si="20"/>
        <v>#NAME?</v>
      </c>
      <c r="CP21" s="186" t="e">
        <f t="shared" ca="1" si="20"/>
        <v>#NAME?</v>
      </c>
      <c r="CQ21" s="186" t="e">
        <f t="shared" ca="1" si="20"/>
        <v>#NAME?</v>
      </c>
      <c r="CR21" s="241"/>
      <c r="CS21" s="241"/>
      <c r="CT21" s="241"/>
      <c r="CU21" s="241"/>
      <c r="CV21" s="241"/>
      <c r="CW21" s="241"/>
      <c r="CX21" s="241"/>
      <c r="CY21" s="241"/>
      <c r="CZ21" s="241"/>
      <c r="DA21" s="241"/>
      <c r="DB21" s="241"/>
      <c r="DC21" s="241"/>
      <c r="DD21" s="241"/>
      <c r="DE21" s="241"/>
      <c r="DF21" s="241"/>
      <c r="DG21" s="241"/>
      <c r="DH21" s="241"/>
      <c r="DI21" s="241"/>
      <c r="DJ21" s="241"/>
      <c r="DK21" s="241"/>
      <c r="DL21" s="241"/>
      <c r="DM21" s="241"/>
      <c r="DN21" s="241"/>
      <c r="DO21" s="241"/>
      <c r="DP21" s="241"/>
      <c r="DQ21" s="241"/>
      <c r="DR21" s="241"/>
      <c r="DS21" s="241"/>
      <c r="DT21" s="241"/>
      <c r="DU21" s="241"/>
      <c r="DV21" s="241"/>
      <c r="DW21" s="241"/>
      <c r="DX21" s="241"/>
      <c r="DY21" s="241"/>
      <c r="DZ21" s="241"/>
      <c r="EA21" s="241"/>
      <c r="EB21" s="241"/>
      <c r="EC21" s="241"/>
      <c r="ED21" s="241"/>
      <c r="EE21" s="241"/>
      <c r="EF21" s="241"/>
      <c r="EG21" s="241"/>
      <c r="EH21" s="241"/>
      <c r="EI21" s="241"/>
      <c r="EJ21" s="241"/>
      <c r="EK21" s="241"/>
      <c r="EL21" s="241"/>
      <c r="EM21" s="241"/>
      <c r="EN21" s="241"/>
      <c r="EO21" s="241"/>
      <c r="EP21" s="241"/>
      <c r="EQ21" s="241"/>
      <c r="ER21" s="241"/>
      <c r="ES21" s="241"/>
      <c r="ET21" s="241"/>
      <c r="EU21" s="241"/>
      <c r="EV21" s="241"/>
      <c r="EW21" s="241"/>
      <c r="EX21" s="241"/>
      <c r="EY21" s="241"/>
      <c r="EZ21" s="241"/>
      <c r="FA21" s="241"/>
      <c r="FB21" s="241"/>
      <c r="FC21" s="241"/>
      <c r="FD21" s="241"/>
      <c r="FE21" s="241"/>
      <c r="FF21" s="241"/>
      <c r="FG21" s="241"/>
      <c r="FH21" s="241"/>
      <c r="FI21" s="241"/>
      <c r="FJ21" s="241"/>
      <c r="FK21" s="241"/>
      <c r="FL21" s="241"/>
      <c r="FM21" s="241"/>
      <c r="FN21" s="241"/>
      <c r="FO21" s="241"/>
      <c r="FP21" s="241"/>
      <c r="FQ21" s="241"/>
      <c r="FR21" s="241"/>
      <c r="FS21" s="241"/>
      <c r="FT21" s="241"/>
      <c r="FU21" s="241"/>
      <c r="FV21" s="241"/>
      <c r="FW21" s="241"/>
      <c r="FX21" s="241"/>
      <c r="FY21" s="241"/>
      <c r="FZ21" s="241"/>
      <c r="GA21" s="241"/>
      <c r="GB21" s="241"/>
      <c r="GC21" s="241"/>
      <c r="GD21" s="241"/>
      <c r="GE21" s="241"/>
      <c r="GF21" s="241"/>
      <c r="GG21" s="241"/>
      <c r="GH21" s="241"/>
      <c r="GI21" s="241"/>
      <c r="GJ21" s="241"/>
      <c r="GK21" s="241"/>
      <c r="GL21" s="241"/>
      <c r="GM21" s="241"/>
      <c r="GN21" s="241"/>
      <c r="GO21" s="241"/>
      <c r="GP21" s="241"/>
      <c r="GQ21" s="241"/>
      <c r="GR21" s="241"/>
      <c r="GS21" s="241"/>
      <c r="GT21" s="241"/>
      <c r="GU21" s="241"/>
      <c r="GV21" s="241"/>
      <c r="GW21" s="241"/>
      <c r="GX21" s="241"/>
      <c r="GY21" s="241"/>
      <c r="GZ21" s="241"/>
      <c r="HA21" s="241"/>
      <c r="HB21" s="241"/>
      <c r="HC21" s="241"/>
      <c r="HD21" s="241"/>
      <c r="HE21" s="241"/>
      <c r="HF21" s="241"/>
      <c r="HG21" s="241"/>
      <c r="HH21" s="241"/>
      <c r="HI21" s="241"/>
      <c r="HJ21" s="241"/>
      <c r="HK21" s="241"/>
      <c r="HL21" s="241"/>
      <c r="HM21" s="241"/>
      <c r="HN21" s="241"/>
      <c r="HO21" s="241"/>
      <c r="HP21" s="241"/>
      <c r="HQ21" s="241"/>
      <c r="HR21" s="241"/>
      <c r="HS21" s="241"/>
      <c r="HT21" s="241"/>
      <c r="HU21" s="241"/>
      <c r="HV21" s="241"/>
      <c r="HW21" s="241"/>
      <c r="HX21" s="241"/>
      <c r="HY21" s="241"/>
      <c r="HZ21" s="241"/>
      <c r="IA21" s="241"/>
      <c r="IB21" s="241"/>
      <c r="IC21" s="241"/>
      <c r="ID21" s="241"/>
      <c r="IE21" s="241"/>
      <c r="IF21" s="241"/>
      <c r="IG21" s="241"/>
      <c r="IH21" s="241"/>
      <c r="II21" s="241"/>
      <c r="IJ21" s="241"/>
      <c r="IK21" s="241"/>
      <c r="IL21" s="241"/>
      <c r="IM21" s="241"/>
      <c r="IN21" s="241"/>
      <c r="IO21" s="241"/>
      <c r="IP21" s="241"/>
      <c r="IQ21" s="241"/>
      <c r="IR21" s="241"/>
      <c r="IS21" s="241"/>
      <c r="IT21" s="241"/>
      <c r="IU21" s="241"/>
      <c r="IV21" s="241"/>
    </row>
    <row r="22" spans="1:256" s="194" customFormat="1" x14ac:dyDescent="0.25">
      <c r="A22" s="226" t="s">
        <v>180</v>
      </c>
      <c r="B22" s="227" t="s">
        <v>181</v>
      </c>
      <c r="C22" s="228">
        <v>0</v>
      </c>
      <c r="D22" s="228">
        <v>0</v>
      </c>
      <c r="E22" s="228">
        <v>0</v>
      </c>
      <c r="F22" s="228">
        <v>2.4509803921568627E-3</v>
      </c>
      <c r="G22" s="228">
        <v>0</v>
      </c>
      <c r="H22" s="228">
        <v>3.0303030303030304E-2</v>
      </c>
      <c r="I22" s="228">
        <v>0.125</v>
      </c>
      <c r="J22" s="228">
        <v>0.14122137404580154</v>
      </c>
      <c r="K22" s="228">
        <v>9.9630996309963096E-2</v>
      </c>
      <c r="L22" s="228">
        <v>0.11872146118721461</v>
      </c>
      <c r="M22" s="228">
        <v>0.33980582524271846</v>
      </c>
      <c r="N22" s="228">
        <v>0.17511520737327188</v>
      </c>
      <c r="O22" s="227" t="s">
        <v>181</v>
      </c>
      <c r="P22" s="228">
        <v>5.4166666666666669E-2</v>
      </c>
      <c r="Q22" s="228">
        <v>1.2853470437017995E-2</v>
      </c>
      <c r="R22" s="228">
        <v>1.8018018018018018E-2</v>
      </c>
      <c r="S22" s="228">
        <v>4.4776119402985072E-2</v>
      </c>
      <c r="T22" s="228">
        <v>0</v>
      </c>
      <c r="U22" s="228">
        <v>3.5353535353535352E-2</v>
      </c>
      <c r="V22" s="228">
        <v>1.0526315789473684E-2</v>
      </c>
      <c r="W22" s="228">
        <v>5.1813471502590676E-3</v>
      </c>
      <c r="X22" s="228">
        <v>0</v>
      </c>
      <c r="Y22" s="228">
        <v>1.0676156583629894E-2</v>
      </c>
      <c r="Z22" s="228">
        <v>0</v>
      </c>
      <c r="AA22" s="228">
        <v>9.8360655737704916E-2</v>
      </c>
      <c r="AB22" s="227" t="s">
        <v>181</v>
      </c>
      <c r="AC22" s="228">
        <v>0</v>
      </c>
      <c r="AD22" s="243">
        <v>0.1396508728179551</v>
      </c>
      <c r="AE22" s="243">
        <v>0.29292929292929293</v>
      </c>
      <c r="AF22" s="243">
        <v>0.11055276381909548</v>
      </c>
      <c r="AG22" s="243">
        <v>4.0100250626566414E-2</v>
      </c>
      <c r="AH22" s="243">
        <v>8.8888888888888889E-3</v>
      </c>
      <c r="AI22" s="227" t="s">
        <v>182</v>
      </c>
      <c r="AJ22" s="243">
        <v>8.9999999999999993E-3</v>
      </c>
      <c r="AK22" s="243">
        <v>8.9820359281437123E-3</v>
      </c>
      <c r="AL22" s="243">
        <v>1.1389521640091117E-2</v>
      </c>
      <c r="AM22" s="243">
        <v>2.4813895781637717E-3</v>
      </c>
      <c r="AN22" s="243">
        <v>6.9605568445475635E-3</v>
      </c>
      <c r="AO22" s="244">
        <v>0</v>
      </c>
      <c r="AP22" s="227" t="s">
        <v>182</v>
      </c>
      <c r="AQ22" s="244">
        <f t="shared" ref="AQ22:BA22" si="21">IFERROR((AQ23/AQ24),0)</f>
        <v>0</v>
      </c>
      <c r="AR22" s="244">
        <f t="shared" si="21"/>
        <v>0</v>
      </c>
      <c r="AS22" s="244">
        <f t="shared" si="21"/>
        <v>0</v>
      </c>
      <c r="AT22" s="244">
        <f t="shared" si="21"/>
        <v>0</v>
      </c>
      <c r="AU22" s="244">
        <f t="shared" si="21"/>
        <v>0</v>
      </c>
      <c r="AV22" s="244">
        <f t="shared" si="21"/>
        <v>2.2075055187637969E-3</v>
      </c>
      <c r="AW22" s="244">
        <f t="shared" si="21"/>
        <v>0</v>
      </c>
      <c r="AX22" s="244">
        <f t="shared" si="21"/>
        <v>0</v>
      </c>
      <c r="AY22" s="244">
        <f t="shared" si="21"/>
        <v>0</v>
      </c>
      <c r="AZ22" s="244">
        <f t="shared" si="21"/>
        <v>0</v>
      </c>
      <c r="BA22" s="244">
        <f t="shared" si="21"/>
        <v>0</v>
      </c>
      <c r="BB22" s="229" t="s">
        <v>183</v>
      </c>
      <c r="BC22" s="191" t="s">
        <v>184</v>
      </c>
      <c r="BD22" s="245">
        <f t="shared" ref="BD22:CQ22" si="22">IFERROR((BD23/BD24),0)</f>
        <v>0</v>
      </c>
      <c r="BE22" s="245">
        <f t="shared" si="22"/>
        <v>0</v>
      </c>
      <c r="BF22" s="245">
        <f t="shared" si="22"/>
        <v>0</v>
      </c>
      <c r="BG22" s="245">
        <f t="shared" si="22"/>
        <v>0</v>
      </c>
      <c r="BH22" s="245">
        <f t="shared" si="22"/>
        <v>0</v>
      </c>
      <c r="BI22" s="245">
        <f t="shared" si="22"/>
        <v>0</v>
      </c>
      <c r="BJ22" s="245">
        <f t="shared" si="22"/>
        <v>5.454545454545455E-3</v>
      </c>
      <c r="BK22" s="245">
        <f t="shared" si="22"/>
        <v>0</v>
      </c>
      <c r="BL22" s="245">
        <f t="shared" si="22"/>
        <v>0</v>
      </c>
      <c r="BM22" s="245">
        <f t="shared" si="22"/>
        <v>0</v>
      </c>
      <c r="BN22" s="245">
        <f t="shared" si="22"/>
        <v>0</v>
      </c>
      <c r="BO22" s="245">
        <f t="shared" si="22"/>
        <v>0</v>
      </c>
      <c r="BP22" s="245">
        <f t="shared" si="22"/>
        <v>0</v>
      </c>
      <c r="BQ22" s="245">
        <f t="shared" si="22"/>
        <v>0</v>
      </c>
      <c r="BR22" s="245">
        <f t="shared" si="22"/>
        <v>0</v>
      </c>
      <c r="BS22" s="245">
        <f t="shared" si="22"/>
        <v>0</v>
      </c>
      <c r="BT22" s="245">
        <f t="shared" si="22"/>
        <v>0</v>
      </c>
      <c r="BU22" s="245">
        <f t="shared" si="22"/>
        <v>0</v>
      </c>
      <c r="BV22" s="245">
        <f t="shared" si="22"/>
        <v>0</v>
      </c>
      <c r="BW22" s="245">
        <f t="shared" si="22"/>
        <v>0</v>
      </c>
      <c r="BX22" s="245">
        <f t="shared" si="22"/>
        <v>0</v>
      </c>
      <c r="BY22" s="245">
        <f t="shared" si="22"/>
        <v>0</v>
      </c>
      <c r="BZ22" s="245">
        <f t="shared" si="22"/>
        <v>0</v>
      </c>
      <c r="CA22" s="245">
        <f t="shared" si="22"/>
        <v>0</v>
      </c>
      <c r="CB22" s="245">
        <f t="shared" si="22"/>
        <v>0</v>
      </c>
      <c r="CC22" s="245">
        <f t="shared" si="22"/>
        <v>0</v>
      </c>
      <c r="CD22" s="245">
        <f t="shared" si="22"/>
        <v>0</v>
      </c>
      <c r="CE22" s="245">
        <f t="shared" si="22"/>
        <v>0</v>
      </c>
      <c r="CF22" s="245">
        <f t="shared" si="22"/>
        <v>0</v>
      </c>
      <c r="CG22" s="245">
        <f t="shared" si="22"/>
        <v>0</v>
      </c>
      <c r="CH22" s="245">
        <f t="shared" si="22"/>
        <v>0</v>
      </c>
      <c r="CI22" s="245">
        <f t="shared" si="22"/>
        <v>0</v>
      </c>
      <c r="CJ22" s="245">
        <f t="shared" si="22"/>
        <v>0</v>
      </c>
      <c r="CK22" s="245">
        <f t="shared" si="22"/>
        <v>0</v>
      </c>
      <c r="CL22" s="245">
        <f t="shared" si="22"/>
        <v>0</v>
      </c>
      <c r="CM22" s="245">
        <f t="shared" si="22"/>
        <v>0</v>
      </c>
      <c r="CN22" s="245">
        <f t="shared" si="22"/>
        <v>0</v>
      </c>
      <c r="CO22" s="245">
        <f t="shared" si="22"/>
        <v>0</v>
      </c>
      <c r="CP22" s="245">
        <f t="shared" si="22"/>
        <v>0</v>
      </c>
      <c r="CQ22" s="245">
        <f t="shared" si="22"/>
        <v>0</v>
      </c>
    </row>
    <row r="23" spans="1:256" ht="14.25" customHeight="1" x14ac:dyDescent="0.25">
      <c r="A23" s="230" t="s">
        <v>185</v>
      </c>
      <c r="B23" s="231"/>
      <c r="C23" s="246"/>
      <c r="D23" s="246">
        <v>0</v>
      </c>
      <c r="E23" s="246">
        <v>0</v>
      </c>
      <c r="F23" s="246">
        <v>1</v>
      </c>
      <c r="G23" s="246">
        <v>0</v>
      </c>
      <c r="H23" s="246">
        <v>5</v>
      </c>
      <c r="I23" s="246">
        <v>25</v>
      </c>
      <c r="J23" s="246">
        <v>37</v>
      </c>
      <c r="K23" s="246">
        <v>27</v>
      </c>
      <c r="L23" s="246">
        <v>26</v>
      </c>
      <c r="M23" s="246">
        <v>70</v>
      </c>
      <c r="N23" s="246">
        <v>38</v>
      </c>
      <c r="O23" s="231"/>
      <c r="P23" s="246">
        <v>13</v>
      </c>
      <c r="Q23" s="246">
        <v>5</v>
      </c>
      <c r="R23" s="246">
        <v>6</v>
      </c>
      <c r="S23" s="246">
        <v>9</v>
      </c>
      <c r="T23" s="246">
        <v>0</v>
      </c>
      <c r="U23" s="246">
        <v>7</v>
      </c>
      <c r="V23" s="246">
        <v>2</v>
      </c>
      <c r="W23" s="246">
        <v>1</v>
      </c>
      <c r="X23" s="246">
        <v>0</v>
      </c>
      <c r="Y23" s="246">
        <v>3</v>
      </c>
      <c r="Z23" s="246">
        <v>0</v>
      </c>
      <c r="AA23" s="246">
        <v>24</v>
      </c>
      <c r="AB23" s="231"/>
      <c r="AC23" s="246">
        <v>0</v>
      </c>
      <c r="AD23" s="246">
        <v>56</v>
      </c>
      <c r="AE23" s="246">
        <v>58</v>
      </c>
      <c r="AF23" s="246">
        <v>44</v>
      </c>
      <c r="AG23" s="246">
        <v>16</v>
      </c>
      <c r="AH23" s="246">
        <v>4</v>
      </c>
      <c r="AI23" s="231"/>
      <c r="AJ23" s="246">
        <v>14</v>
      </c>
      <c r="AK23" s="246">
        <v>3</v>
      </c>
      <c r="AL23" s="246">
        <v>5</v>
      </c>
      <c r="AM23" s="246">
        <v>1</v>
      </c>
      <c r="AN23" s="246">
        <v>3</v>
      </c>
      <c r="AO23" s="246">
        <v>0</v>
      </c>
      <c r="AP23" s="231"/>
      <c r="AQ23" s="246">
        <v>0</v>
      </c>
      <c r="AR23" s="246">
        <v>0</v>
      </c>
      <c r="AS23" s="246">
        <v>0</v>
      </c>
      <c r="AT23" s="246">
        <v>0</v>
      </c>
      <c r="AU23" s="246">
        <v>0</v>
      </c>
      <c r="AV23" s="246">
        <v>1</v>
      </c>
      <c r="AW23" s="246">
        <v>0</v>
      </c>
      <c r="AX23" s="246">
        <v>0</v>
      </c>
      <c r="AY23" s="246">
        <v>0</v>
      </c>
      <c r="AZ23" s="246">
        <v>0</v>
      </c>
      <c r="BA23" s="246">
        <v>0</v>
      </c>
      <c r="BB23" s="230" t="s">
        <v>185</v>
      </c>
      <c r="BC23" s="231"/>
      <c r="BD23" s="246">
        <v>0</v>
      </c>
      <c r="BE23" s="246">
        <f>BA23</f>
        <v>0</v>
      </c>
      <c r="BF23" s="246">
        <v>0</v>
      </c>
      <c r="BG23" s="246">
        <v>0</v>
      </c>
      <c r="BH23" s="246">
        <v>0</v>
      </c>
      <c r="BI23" s="246">
        <v>0</v>
      </c>
      <c r="BJ23" s="246">
        <v>3</v>
      </c>
      <c r="BK23" s="246">
        <v>0</v>
      </c>
      <c r="BL23" s="246">
        <v>0</v>
      </c>
      <c r="BM23" s="246">
        <v>0</v>
      </c>
      <c r="BN23" s="246">
        <v>0</v>
      </c>
      <c r="BO23" s="246">
        <v>0</v>
      </c>
      <c r="BP23" s="246">
        <v>0</v>
      </c>
      <c r="BQ23" s="246">
        <v>0</v>
      </c>
      <c r="BR23" s="246">
        <v>0</v>
      </c>
      <c r="BS23" s="246">
        <v>0</v>
      </c>
      <c r="BT23" s="246">
        <v>0</v>
      </c>
      <c r="BU23" s="246">
        <v>0</v>
      </c>
      <c r="BV23" s="246">
        <v>0</v>
      </c>
      <c r="BW23" s="246">
        <v>0</v>
      </c>
      <c r="BX23" s="246">
        <v>0</v>
      </c>
      <c r="BY23" s="246">
        <v>0</v>
      </c>
      <c r="BZ23" s="246">
        <v>0</v>
      </c>
      <c r="CA23" s="246">
        <v>0</v>
      </c>
      <c r="CB23" s="246">
        <v>0</v>
      </c>
      <c r="CC23" s="246">
        <v>0</v>
      </c>
      <c r="CD23" s="246">
        <v>0</v>
      </c>
      <c r="CE23" s="246">
        <v>0</v>
      </c>
      <c r="CF23" s="246">
        <v>0</v>
      </c>
      <c r="CG23" s="246">
        <v>0</v>
      </c>
      <c r="CH23" s="246">
        <v>0</v>
      </c>
      <c r="CI23" s="246">
        <v>0</v>
      </c>
      <c r="CJ23" s="246">
        <v>0</v>
      </c>
      <c r="CK23" s="246">
        <v>0</v>
      </c>
      <c r="CL23" s="246">
        <v>0</v>
      </c>
      <c r="CM23" s="246">
        <v>0</v>
      </c>
      <c r="CN23" s="246">
        <v>0</v>
      </c>
      <c r="CO23" s="246">
        <v>0</v>
      </c>
      <c r="CP23" s="246">
        <v>0</v>
      </c>
      <c r="CQ23" s="246">
        <v>0</v>
      </c>
    </row>
    <row r="24" spans="1:256" ht="14.25" customHeight="1" x14ac:dyDescent="0.25">
      <c r="A24" s="230" t="s">
        <v>186</v>
      </c>
      <c r="B24" s="231"/>
      <c r="C24" s="247"/>
      <c r="D24" s="247">
        <v>401</v>
      </c>
      <c r="E24" s="247">
        <v>449</v>
      </c>
      <c r="F24" s="247">
        <v>408</v>
      </c>
      <c r="G24" s="247">
        <v>166</v>
      </c>
      <c r="H24" s="247">
        <v>165</v>
      </c>
      <c r="I24" s="247">
        <v>200</v>
      </c>
      <c r="J24" s="247">
        <v>262</v>
      </c>
      <c r="K24" s="247">
        <v>271</v>
      </c>
      <c r="L24" s="247">
        <v>219</v>
      </c>
      <c r="M24" s="247">
        <v>206</v>
      </c>
      <c r="N24" s="247">
        <v>217</v>
      </c>
      <c r="O24" s="231"/>
      <c r="P24" s="247">
        <v>240</v>
      </c>
      <c r="Q24" s="247">
        <v>389</v>
      </c>
      <c r="R24" s="247">
        <v>333</v>
      </c>
      <c r="S24" s="247">
        <v>201</v>
      </c>
      <c r="T24" s="247">
        <v>183</v>
      </c>
      <c r="U24" s="247">
        <v>198</v>
      </c>
      <c r="V24" s="247">
        <v>190</v>
      </c>
      <c r="W24" s="247">
        <v>193</v>
      </c>
      <c r="X24" s="247">
        <v>251</v>
      </c>
      <c r="Y24" s="247">
        <v>281</v>
      </c>
      <c r="Z24" s="247">
        <v>243</v>
      </c>
      <c r="AA24" s="247">
        <v>244</v>
      </c>
      <c r="AB24" s="231"/>
      <c r="AC24" s="247">
        <v>310</v>
      </c>
      <c r="AD24" s="247">
        <v>401</v>
      </c>
      <c r="AE24" s="247">
        <v>198</v>
      </c>
      <c r="AF24" s="247">
        <v>398</v>
      </c>
      <c r="AG24" s="247">
        <v>399</v>
      </c>
      <c r="AH24" s="247">
        <v>450</v>
      </c>
      <c r="AI24" s="231"/>
      <c r="AJ24" s="247">
        <v>269</v>
      </c>
      <c r="AK24" s="247">
        <v>334</v>
      </c>
      <c r="AL24" s="247">
        <v>439</v>
      </c>
      <c r="AM24" s="247">
        <v>403</v>
      </c>
      <c r="AN24" s="247">
        <v>431</v>
      </c>
      <c r="AO24" s="247">
        <v>407</v>
      </c>
      <c r="AP24" s="231"/>
      <c r="AQ24" s="247">
        <v>446</v>
      </c>
      <c r="AR24" s="247">
        <v>490</v>
      </c>
      <c r="AS24" s="247">
        <v>480</v>
      </c>
      <c r="AT24" s="247">
        <v>478</v>
      </c>
      <c r="AU24" s="247">
        <v>398</v>
      </c>
      <c r="AV24" s="247">
        <v>453</v>
      </c>
      <c r="AW24" s="247">
        <v>436</v>
      </c>
      <c r="AX24" s="247">
        <v>429</v>
      </c>
      <c r="AY24" s="247">
        <v>490</v>
      </c>
      <c r="AZ24" s="247">
        <v>459</v>
      </c>
      <c r="BA24" s="247">
        <v>459</v>
      </c>
      <c r="BB24" s="230" t="s">
        <v>186</v>
      </c>
      <c r="BC24" s="231"/>
      <c r="BD24" s="247">
        <v>459</v>
      </c>
      <c r="BE24" s="247">
        <f>BA24</f>
        <v>459</v>
      </c>
      <c r="BF24" s="247">
        <v>533</v>
      </c>
      <c r="BG24" s="247">
        <v>579</v>
      </c>
      <c r="BH24" s="247">
        <v>714</v>
      </c>
      <c r="BI24" s="247">
        <v>778</v>
      </c>
      <c r="BJ24" s="247">
        <v>550</v>
      </c>
      <c r="BK24" s="247">
        <v>566</v>
      </c>
      <c r="BL24" s="247">
        <v>577</v>
      </c>
      <c r="BM24" s="247">
        <v>547</v>
      </c>
      <c r="BN24" s="247">
        <v>598</v>
      </c>
      <c r="BO24" s="247">
        <v>732</v>
      </c>
      <c r="BP24" s="247">
        <v>676</v>
      </c>
      <c r="BQ24" s="247">
        <v>630</v>
      </c>
      <c r="BR24" s="247">
        <v>569</v>
      </c>
      <c r="BS24" s="247">
        <v>549</v>
      </c>
      <c r="BT24" s="247">
        <v>614</v>
      </c>
      <c r="BU24" s="247">
        <v>685</v>
      </c>
      <c r="BV24" s="247">
        <v>593</v>
      </c>
      <c r="BW24" s="247">
        <v>639</v>
      </c>
      <c r="BX24" s="247">
        <v>619</v>
      </c>
      <c r="BY24" s="247">
        <v>584</v>
      </c>
      <c r="BZ24" s="247">
        <v>561</v>
      </c>
      <c r="CA24" s="247">
        <v>636</v>
      </c>
      <c r="CB24" s="247">
        <v>608</v>
      </c>
      <c r="CC24" s="247">
        <v>584</v>
      </c>
      <c r="CD24" s="247">
        <v>641</v>
      </c>
      <c r="CE24" s="247">
        <v>0</v>
      </c>
      <c r="CF24" s="247">
        <v>0</v>
      </c>
      <c r="CG24" s="247">
        <v>0</v>
      </c>
      <c r="CH24" s="247">
        <v>0</v>
      </c>
      <c r="CI24" s="247">
        <v>0</v>
      </c>
      <c r="CJ24" s="247">
        <v>0</v>
      </c>
      <c r="CK24" s="247">
        <v>0</v>
      </c>
      <c r="CL24" s="247">
        <v>0</v>
      </c>
      <c r="CM24" s="247">
        <v>0</v>
      </c>
      <c r="CN24" s="247">
        <v>0</v>
      </c>
      <c r="CO24" s="247">
        <v>0</v>
      </c>
      <c r="CP24" s="247">
        <v>0</v>
      </c>
      <c r="CQ24" s="247">
        <v>0</v>
      </c>
    </row>
    <row r="25" spans="1:256" s="242" customFormat="1" x14ac:dyDescent="0.2">
      <c r="A25" s="239"/>
      <c r="B25" s="240"/>
      <c r="C25" s="240">
        <v>43831</v>
      </c>
      <c r="D25" s="240">
        <v>43862</v>
      </c>
      <c r="E25" s="240">
        <v>43891</v>
      </c>
      <c r="F25" s="240">
        <v>43922</v>
      </c>
      <c r="G25" s="240">
        <v>43952</v>
      </c>
      <c r="H25" s="240">
        <v>43983</v>
      </c>
      <c r="I25" s="240">
        <v>44013</v>
      </c>
      <c r="J25" s="240">
        <v>44044</v>
      </c>
      <c r="K25" s="240">
        <v>44075</v>
      </c>
      <c r="L25" s="240">
        <v>44105</v>
      </c>
      <c r="M25" s="240">
        <v>44136</v>
      </c>
      <c r="N25" s="240">
        <v>44166</v>
      </c>
      <c r="O25" s="240"/>
      <c r="P25" s="240">
        <v>44197</v>
      </c>
      <c r="Q25" s="240">
        <v>44228</v>
      </c>
      <c r="R25" s="240">
        <v>44256</v>
      </c>
      <c r="S25" s="240">
        <v>44287</v>
      </c>
      <c r="T25" s="240">
        <v>44317</v>
      </c>
      <c r="U25" s="240">
        <v>44348</v>
      </c>
      <c r="V25" s="240">
        <v>44378</v>
      </c>
      <c r="W25" s="240">
        <v>44409</v>
      </c>
      <c r="X25" s="240">
        <v>44440</v>
      </c>
      <c r="Y25" s="240">
        <v>44470</v>
      </c>
      <c r="Z25" s="240">
        <v>44501</v>
      </c>
      <c r="AA25" s="240">
        <v>44531</v>
      </c>
      <c r="AB25" s="240"/>
      <c r="AC25" s="240">
        <v>44562</v>
      </c>
      <c r="AD25" s="240">
        <v>44593</v>
      </c>
      <c r="AE25" s="240">
        <v>44621</v>
      </c>
      <c r="AF25" s="240">
        <v>44652</v>
      </c>
      <c r="AG25" s="240">
        <v>44682</v>
      </c>
      <c r="AH25" s="240">
        <v>44713</v>
      </c>
      <c r="AI25" s="240"/>
      <c r="AJ25" s="240">
        <v>44743</v>
      </c>
      <c r="AK25" s="240">
        <v>44774</v>
      </c>
      <c r="AL25" s="240">
        <v>44805</v>
      </c>
      <c r="AM25" s="240">
        <v>44835</v>
      </c>
      <c r="AN25" s="240">
        <v>44866</v>
      </c>
      <c r="AO25" s="240">
        <v>44896</v>
      </c>
      <c r="AP25" s="240" t="str">
        <f>AP21</f>
        <v>Meta</v>
      </c>
      <c r="AQ25" s="240">
        <v>44927</v>
      </c>
      <c r="AR25" s="240">
        <v>44958</v>
      </c>
      <c r="AS25" s="240">
        <v>44986</v>
      </c>
      <c r="AT25" s="240">
        <v>45017</v>
      </c>
      <c r="AU25" s="240">
        <v>45047</v>
      </c>
      <c r="AV25" s="240">
        <v>45078</v>
      </c>
      <c r="AW25" s="240">
        <v>45108</v>
      </c>
      <c r="AX25" s="240">
        <v>45139</v>
      </c>
      <c r="AY25" s="240">
        <v>45170</v>
      </c>
      <c r="AZ25" s="240" t="str">
        <f>AZ4</f>
        <v>01-15-Out-23</v>
      </c>
      <c r="BA25" s="240">
        <f>BA4</f>
        <v>45200</v>
      </c>
      <c r="BB25" s="186"/>
      <c r="BC25" s="186" t="str">
        <f>BC21</f>
        <v>Meta</v>
      </c>
      <c r="BD25" s="186" t="str">
        <f t="shared" ref="BD25:CQ25" si="23">BD4</f>
        <v>16-31-Out-23</v>
      </c>
      <c r="BE25" s="186">
        <f t="shared" si="23"/>
        <v>45200</v>
      </c>
      <c r="BF25" s="186" t="e">
        <f t="shared" ca="1" si="23"/>
        <v>#NAME?</v>
      </c>
      <c r="BG25" s="186" t="e">
        <f t="shared" ca="1" si="23"/>
        <v>#NAME?</v>
      </c>
      <c r="BH25" s="186" t="e">
        <f t="shared" ca="1" si="23"/>
        <v>#NAME?</v>
      </c>
      <c r="BI25" s="186" t="e">
        <f t="shared" ca="1" si="23"/>
        <v>#NAME?</v>
      </c>
      <c r="BJ25" s="186" t="e">
        <f t="shared" ca="1" si="23"/>
        <v>#NAME?</v>
      </c>
      <c r="BK25" s="186" t="e">
        <f t="shared" ca="1" si="23"/>
        <v>#NAME?</v>
      </c>
      <c r="BL25" s="186" t="e">
        <f t="shared" ca="1" si="23"/>
        <v>#NAME?</v>
      </c>
      <c r="BM25" s="186" t="e">
        <f t="shared" ca="1" si="23"/>
        <v>#NAME?</v>
      </c>
      <c r="BN25" s="186" t="e">
        <f t="shared" ca="1" si="23"/>
        <v>#NAME?</v>
      </c>
      <c r="BO25" s="186" t="e">
        <f t="shared" ca="1" si="23"/>
        <v>#NAME?</v>
      </c>
      <c r="BP25" s="186" t="e">
        <f t="shared" ca="1" si="23"/>
        <v>#NAME?</v>
      </c>
      <c r="BQ25" s="186" t="e">
        <f t="shared" ca="1" si="23"/>
        <v>#NAME?</v>
      </c>
      <c r="BR25" s="186" t="e">
        <f t="shared" ca="1" si="23"/>
        <v>#NAME?</v>
      </c>
      <c r="BS25" s="186" t="e">
        <f t="shared" ca="1" si="23"/>
        <v>#NAME?</v>
      </c>
      <c r="BT25" s="186" t="e">
        <f t="shared" ca="1" si="23"/>
        <v>#NAME?</v>
      </c>
      <c r="BU25" s="186" t="e">
        <f t="shared" ca="1" si="23"/>
        <v>#NAME?</v>
      </c>
      <c r="BV25" s="186" t="e">
        <f t="shared" ca="1" si="23"/>
        <v>#NAME?</v>
      </c>
      <c r="BW25" s="186" t="e">
        <f t="shared" ca="1" si="23"/>
        <v>#NAME?</v>
      </c>
      <c r="BX25" s="186" t="e">
        <f t="shared" ca="1" si="23"/>
        <v>#NAME?</v>
      </c>
      <c r="BY25" s="186" t="e">
        <f t="shared" ca="1" si="23"/>
        <v>#NAME?</v>
      </c>
      <c r="BZ25" s="186" t="e">
        <f t="shared" ca="1" si="23"/>
        <v>#NAME?</v>
      </c>
      <c r="CA25" s="186" t="e">
        <f t="shared" ca="1" si="23"/>
        <v>#NAME?</v>
      </c>
      <c r="CB25" s="186" t="e">
        <f t="shared" ca="1" si="23"/>
        <v>#NAME?</v>
      </c>
      <c r="CC25" s="186" t="e">
        <f t="shared" ca="1" si="23"/>
        <v>#NAME?</v>
      </c>
      <c r="CD25" s="186" t="e">
        <f t="shared" ca="1" si="23"/>
        <v>#NAME?</v>
      </c>
      <c r="CE25" s="186" t="e">
        <f t="shared" ca="1" si="23"/>
        <v>#NAME?</v>
      </c>
      <c r="CF25" s="186" t="e">
        <f t="shared" ca="1" si="23"/>
        <v>#NAME?</v>
      </c>
      <c r="CG25" s="186" t="e">
        <f t="shared" ca="1" si="23"/>
        <v>#NAME?</v>
      </c>
      <c r="CH25" s="186" t="e">
        <f t="shared" ca="1" si="23"/>
        <v>#NAME?</v>
      </c>
      <c r="CI25" s="186" t="e">
        <f t="shared" ca="1" si="23"/>
        <v>#NAME?</v>
      </c>
      <c r="CJ25" s="186" t="e">
        <f t="shared" ca="1" si="23"/>
        <v>#NAME?</v>
      </c>
      <c r="CK25" s="186" t="e">
        <f t="shared" ca="1" si="23"/>
        <v>#NAME?</v>
      </c>
      <c r="CL25" s="186" t="e">
        <f t="shared" ca="1" si="23"/>
        <v>#NAME?</v>
      </c>
      <c r="CM25" s="186" t="e">
        <f t="shared" ca="1" si="23"/>
        <v>#NAME?</v>
      </c>
      <c r="CN25" s="186" t="e">
        <f t="shared" ca="1" si="23"/>
        <v>#NAME?</v>
      </c>
      <c r="CO25" s="186" t="e">
        <f t="shared" ca="1" si="23"/>
        <v>#NAME?</v>
      </c>
      <c r="CP25" s="186" t="e">
        <f t="shared" ca="1" si="23"/>
        <v>#NAME?</v>
      </c>
      <c r="CQ25" s="186" t="e">
        <f t="shared" ca="1" si="23"/>
        <v>#NAME?</v>
      </c>
      <c r="CR25" s="241"/>
      <c r="CS25" s="241"/>
      <c r="CT25" s="241"/>
      <c r="CU25" s="241"/>
      <c r="CV25" s="241"/>
      <c r="CW25" s="241"/>
      <c r="CX25" s="241"/>
      <c r="CY25" s="241"/>
      <c r="CZ25" s="241"/>
      <c r="DA25" s="241"/>
      <c r="DB25" s="241"/>
      <c r="DC25" s="241"/>
      <c r="DD25" s="241"/>
      <c r="DE25" s="241"/>
      <c r="DF25" s="241"/>
      <c r="DG25" s="241"/>
      <c r="DH25" s="241"/>
      <c r="DI25" s="241"/>
      <c r="DJ25" s="241"/>
      <c r="DK25" s="241"/>
      <c r="DL25" s="241"/>
      <c r="DM25" s="241"/>
      <c r="DN25" s="241"/>
      <c r="DO25" s="241"/>
      <c r="DP25" s="241"/>
      <c r="DQ25" s="241"/>
      <c r="DR25" s="241"/>
      <c r="DS25" s="241"/>
      <c r="DT25" s="241"/>
      <c r="DU25" s="241"/>
      <c r="DV25" s="241"/>
      <c r="DW25" s="241"/>
      <c r="DX25" s="241"/>
      <c r="DY25" s="241"/>
      <c r="DZ25" s="241"/>
      <c r="EA25" s="241"/>
      <c r="EB25" s="241"/>
      <c r="EC25" s="241"/>
      <c r="ED25" s="241"/>
      <c r="EE25" s="241"/>
      <c r="EF25" s="241"/>
      <c r="EG25" s="241"/>
      <c r="EH25" s="241"/>
      <c r="EI25" s="241"/>
      <c r="EJ25" s="241"/>
      <c r="EK25" s="241"/>
      <c r="EL25" s="241"/>
      <c r="EM25" s="241"/>
      <c r="EN25" s="241"/>
      <c r="EO25" s="241"/>
      <c r="EP25" s="241"/>
      <c r="EQ25" s="241"/>
      <c r="ER25" s="241"/>
      <c r="ES25" s="241"/>
      <c r="ET25" s="241"/>
      <c r="EU25" s="241"/>
      <c r="EV25" s="241"/>
      <c r="EW25" s="241"/>
      <c r="EX25" s="241"/>
      <c r="EY25" s="241"/>
      <c r="EZ25" s="241"/>
      <c r="FA25" s="241"/>
      <c r="FB25" s="241"/>
      <c r="FC25" s="241"/>
      <c r="FD25" s="241"/>
      <c r="FE25" s="241"/>
      <c r="FF25" s="241"/>
      <c r="FG25" s="241"/>
      <c r="FH25" s="241"/>
      <c r="FI25" s="241"/>
      <c r="FJ25" s="241"/>
      <c r="FK25" s="241"/>
      <c r="FL25" s="241"/>
      <c r="FM25" s="241"/>
      <c r="FN25" s="241"/>
      <c r="FO25" s="241"/>
      <c r="FP25" s="241"/>
      <c r="FQ25" s="241"/>
      <c r="FR25" s="241"/>
      <c r="FS25" s="241"/>
      <c r="FT25" s="241"/>
      <c r="FU25" s="241"/>
      <c r="FV25" s="241"/>
      <c r="FW25" s="241"/>
      <c r="FX25" s="241"/>
      <c r="FY25" s="241"/>
      <c r="FZ25" s="241"/>
      <c r="GA25" s="241"/>
      <c r="GB25" s="241"/>
      <c r="GC25" s="241"/>
      <c r="GD25" s="241"/>
      <c r="GE25" s="241"/>
      <c r="GF25" s="241"/>
      <c r="GG25" s="241"/>
      <c r="GH25" s="241"/>
      <c r="GI25" s="241"/>
      <c r="GJ25" s="241"/>
      <c r="GK25" s="241"/>
      <c r="GL25" s="241"/>
      <c r="GM25" s="241"/>
      <c r="GN25" s="241"/>
      <c r="GO25" s="241"/>
      <c r="GP25" s="241"/>
      <c r="GQ25" s="241"/>
      <c r="GR25" s="241"/>
      <c r="GS25" s="241"/>
      <c r="GT25" s="241"/>
      <c r="GU25" s="241"/>
      <c r="GV25" s="241"/>
      <c r="GW25" s="241"/>
      <c r="GX25" s="241"/>
      <c r="GY25" s="241"/>
      <c r="GZ25" s="241"/>
      <c r="HA25" s="241"/>
      <c r="HB25" s="241"/>
      <c r="HC25" s="241"/>
      <c r="HD25" s="241"/>
      <c r="HE25" s="241"/>
      <c r="HF25" s="241"/>
      <c r="HG25" s="241"/>
      <c r="HH25" s="241"/>
      <c r="HI25" s="241"/>
      <c r="HJ25" s="241"/>
      <c r="HK25" s="241"/>
      <c r="HL25" s="241"/>
      <c r="HM25" s="241"/>
      <c r="HN25" s="241"/>
      <c r="HO25" s="241"/>
      <c r="HP25" s="241"/>
      <c r="HQ25" s="241"/>
      <c r="HR25" s="241"/>
      <c r="HS25" s="241"/>
      <c r="HT25" s="241"/>
      <c r="HU25" s="241"/>
      <c r="HV25" s="241"/>
      <c r="HW25" s="241"/>
      <c r="HX25" s="241"/>
      <c r="HY25" s="241"/>
      <c r="HZ25" s="241"/>
      <c r="IA25" s="241"/>
      <c r="IB25" s="241"/>
      <c r="IC25" s="241"/>
      <c r="ID25" s="241"/>
      <c r="IE25" s="241"/>
      <c r="IF25" s="241"/>
      <c r="IG25" s="241"/>
      <c r="IH25" s="241"/>
      <c r="II25" s="241"/>
      <c r="IJ25" s="241"/>
      <c r="IK25" s="241"/>
      <c r="IL25" s="241"/>
      <c r="IM25" s="241"/>
      <c r="IN25" s="241"/>
      <c r="IO25" s="241"/>
      <c r="IP25" s="241"/>
      <c r="IQ25" s="241"/>
      <c r="IR25" s="241"/>
      <c r="IS25" s="241"/>
      <c r="IT25" s="241"/>
      <c r="IU25" s="241"/>
      <c r="IV25" s="241"/>
    </row>
    <row r="26" spans="1:256" s="194" customFormat="1" ht="25.5" hidden="1" x14ac:dyDescent="0.25">
      <c r="A26" s="226" t="s">
        <v>187</v>
      </c>
      <c r="B26" s="248" t="s">
        <v>175</v>
      </c>
      <c r="C26" s="228">
        <v>2.967359050445104E-2</v>
      </c>
      <c r="D26" s="228">
        <v>2.5936599423631124E-2</v>
      </c>
      <c r="E26" s="228">
        <v>4.779411764705882E-2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4.3478260869565216E-2</v>
      </c>
      <c r="O26" s="248" t="s">
        <v>175</v>
      </c>
      <c r="P26" s="228">
        <v>6.6147859922178989E-2</v>
      </c>
      <c r="Q26" s="228">
        <v>3.0434782608695653E-2</v>
      </c>
      <c r="R26" s="228">
        <v>2.9411764705882353E-2</v>
      </c>
      <c r="S26" s="228">
        <v>0</v>
      </c>
      <c r="T26" s="228">
        <v>0</v>
      </c>
      <c r="U26" s="228">
        <v>0</v>
      </c>
      <c r="V26" s="228">
        <v>0</v>
      </c>
      <c r="W26" s="228">
        <v>1.8691588785046728E-2</v>
      </c>
      <c r="X26" s="228">
        <v>9.5588235294117641E-2</v>
      </c>
      <c r="Y26" s="228">
        <v>4.4117647058823532E-2</v>
      </c>
      <c r="Z26" s="228">
        <v>9.8484848484848481E-2</v>
      </c>
      <c r="AA26" s="228">
        <v>3.875968992248062E-2</v>
      </c>
      <c r="AB26" s="248" t="s">
        <v>175</v>
      </c>
      <c r="AC26" s="228">
        <v>2.1052631578947368E-2</v>
      </c>
      <c r="AD26" s="228">
        <v>0</v>
      </c>
      <c r="AE26" s="228">
        <v>4.4843049327354259E-3</v>
      </c>
      <c r="AF26" s="228">
        <v>6.7375886524822695E-2</v>
      </c>
      <c r="AG26" s="228">
        <v>7.4803149606299218E-2</v>
      </c>
      <c r="AH26" s="228">
        <v>4.0816326530612242E-2</v>
      </c>
      <c r="AI26" s="248" t="s">
        <v>175</v>
      </c>
      <c r="AJ26" s="228">
        <v>1.3513513513513514E-2</v>
      </c>
      <c r="AK26" s="228">
        <v>9.0634441087613302E-3</v>
      </c>
      <c r="AL26" s="228">
        <v>5.5118110236220472E-2</v>
      </c>
      <c r="AM26" s="228">
        <v>6.7796610169491525E-2</v>
      </c>
      <c r="AN26" s="228">
        <v>5.6390977443609019E-2</v>
      </c>
      <c r="AO26" s="228">
        <v>6.4102564102564097E-2</v>
      </c>
      <c r="AP26" s="248" t="s">
        <v>175</v>
      </c>
      <c r="AQ26" s="228">
        <f t="shared" ref="AQ26:BA26" si="24">IFERROR((AQ27/AQ28),0)</f>
        <v>0</v>
      </c>
      <c r="AR26" s="228">
        <f t="shared" si="24"/>
        <v>0</v>
      </c>
      <c r="AS26" s="228">
        <f t="shared" si="24"/>
        <v>0</v>
      </c>
      <c r="AT26" s="228">
        <f t="shared" si="24"/>
        <v>0</v>
      </c>
      <c r="AU26" s="228">
        <f t="shared" si="24"/>
        <v>0</v>
      </c>
      <c r="AV26" s="228">
        <f t="shared" si="24"/>
        <v>0</v>
      </c>
      <c r="AW26" s="228">
        <f t="shared" si="24"/>
        <v>0</v>
      </c>
      <c r="AX26" s="228">
        <f t="shared" si="24"/>
        <v>0</v>
      </c>
      <c r="AY26" s="228">
        <f t="shared" si="24"/>
        <v>0</v>
      </c>
      <c r="AZ26" s="228">
        <f t="shared" si="24"/>
        <v>0.11214953271028037</v>
      </c>
      <c r="BA26" s="228">
        <f t="shared" si="24"/>
        <v>0.10300429184549356</v>
      </c>
      <c r="BB26" s="249"/>
      <c r="BC26" s="250"/>
      <c r="BD26" s="251"/>
      <c r="BE26" s="251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</row>
    <row r="27" spans="1:256" hidden="1" x14ac:dyDescent="0.25">
      <c r="A27" s="253" t="s">
        <v>188</v>
      </c>
      <c r="B27" s="254"/>
      <c r="C27" s="255">
        <v>10</v>
      </c>
      <c r="D27" s="255">
        <v>9</v>
      </c>
      <c r="E27" s="255">
        <v>13</v>
      </c>
      <c r="F27" s="255">
        <v>0</v>
      </c>
      <c r="G27" s="255">
        <v>0</v>
      </c>
      <c r="H27" s="255">
        <v>0</v>
      </c>
      <c r="I27" s="255">
        <v>0</v>
      </c>
      <c r="J27" s="255">
        <v>0</v>
      </c>
      <c r="K27" s="255">
        <v>0</v>
      </c>
      <c r="L27" s="255">
        <v>0</v>
      </c>
      <c r="M27" s="255">
        <v>0</v>
      </c>
      <c r="N27" s="255">
        <v>7</v>
      </c>
      <c r="O27" s="254"/>
      <c r="P27" s="255">
        <v>17</v>
      </c>
      <c r="Q27" s="255">
        <v>7</v>
      </c>
      <c r="R27" s="255">
        <v>1</v>
      </c>
      <c r="S27" s="255">
        <v>0</v>
      </c>
      <c r="T27" s="255">
        <v>0</v>
      </c>
      <c r="U27" s="255">
        <v>0</v>
      </c>
      <c r="V27" s="255">
        <v>0</v>
      </c>
      <c r="W27" s="255">
        <v>2</v>
      </c>
      <c r="X27" s="255">
        <v>13</v>
      </c>
      <c r="Y27" s="255">
        <v>6</v>
      </c>
      <c r="Z27" s="255">
        <v>13</v>
      </c>
      <c r="AA27" s="255">
        <v>5</v>
      </c>
      <c r="AB27" s="254"/>
      <c r="AC27" s="255">
        <v>4</v>
      </c>
      <c r="AD27" s="255">
        <v>0</v>
      </c>
      <c r="AE27" s="255">
        <v>1</v>
      </c>
      <c r="AF27" s="255">
        <v>19</v>
      </c>
      <c r="AG27" s="255">
        <v>19</v>
      </c>
      <c r="AH27" s="255">
        <v>4</v>
      </c>
      <c r="AI27" s="254"/>
      <c r="AJ27" s="255">
        <v>2</v>
      </c>
      <c r="AK27" s="255">
        <v>3</v>
      </c>
      <c r="AL27" s="255">
        <v>14</v>
      </c>
      <c r="AM27" s="255">
        <v>20</v>
      </c>
      <c r="AN27" s="255">
        <v>15</v>
      </c>
      <c r="AO27" s="255">
        <v>20</v>
      </c>
      <c r="AP27" s="254"/>
      <c r="AQ27" s="238">
        <v>0</v>
      </c>
      <c r="AR27" s="238">
        <v>0</v>
      </c>
      <c r="AS27" s="238">
        <v>2</v>
      </c>
      <c r="AT27" s="238">
        <v>5</v>
      </c>
      <c r="AU27" s="238">
        <v>1</v>
      </c>
      <c r="AV27" s="238">
        <v>0</v>
      </c>
      <c r="AW27" s="238">
        <v>1</v>
      </c>
      <c r="AX27" s="238">
        <v>2</v>
      </c>
      <c r="AY27" s="238">
        <v>0</v>
      </c>
      <c r="AZ27" s="238">
        <v>12</v>
      </c>
      <c r="BA27" s="238">
        <v>24</v>
      </c>
      <c r="BB27" s="256"/>
      <c r="BC27" s="257"/>
      <c r="BD27" s="258"/>
      <c r="BE27" s="258"/>
      <c r="BF27" s="259"/>
      <c r="BG27" s="259"/>
      <c r="BH27" s="259"/>
      <c r="BI27" s="259"/>
      <c r="BJ27" s="259"/>
      <c r="BK27" s="259"/>
      <c r="BL27" s="259"/>
      <c r="BM27" s="259"/>
      <c r="BN27" s="259"/>
      <c r="BO27" s="259"/>
      <c r="BP27" s="259"/>
      <c r="BQ27" s="259"/>
      <c r="BR27" s="259"/>
      <c r="BS27" s="259"/>
      <c r="BT27" s="259"/>
      <c r="BU27" s="259"/>
      <c r="BV27" s="259"/>
      <c r="BW27" s="259"/>
      <c r="BX27" s="259"/>
      <c r="BY27" s="259"/>
      <c r="BZ27" s="259"/>
      <c r="CA27" s="259"/>
      <c r="CB27" s="259"/>
      <c r="CC27" s="259"/>
      <c r="CD27" s="259"/>
      <c r="CE27" s="259"/>
      <c r="CF27" s="259"/>
      <c r="CG27" s="259"/>
      <c r="CH27" s="259"/>
      <c r="CI27" s="259"/>
      <c r="CJ27" s="259"/>
      <c r="CK27" s="259"/>
      <c r="CL27" s="259"/>
      <c r="CM27" s="259"/>
      <c r="CN27" s="259"/>
      <c r="CO27" s="259"/>
      <c r="CP27" s="259"/>
      <c r="CQ27" s="259"/>
    </row>
    <row r="28" spans="1:256" hidden="1" x14ac:dyDescent="0.25">
      <c r="A28" s="230" t="s">
        <v>189</v>
      </c>
      <c r="B28" s="254"/>
      <c r="C28" s="260">
        <v>337</v>
      </c>
      <c r="D28" s="260">
        <v>347</v>
      </c>
      <c r="E28" s="260">
        <v>272</v>
      </c>
      <c r="F28" s="260">
        <v>68</v>
      </c>
      <c r="G28" s="260">
        <v>52</v>
      </c>
      <c r="H28" s="260">
        <v>67</v>
      </c>
      <c r="I28" s="260">
        <v>85</v>
      </c>
      <c r="J28" s="260">
        <v>58</v>
      </c>
      <c r="K28" s="260">
        <v>63</v>
      </c>
      <c r="L28" s="260">
        <v>63</v>
      </c>
      <c r="M28" s="260">
        <v>55</v>
      </c>
      <c r="N28" s="260">
        <v>161</v>
      </c>
      <c r="O28" s="254"/>
      <c r="P28" s="260">
        <v>257</v>
      </c>
      <c r="Q28" s="260">
        <v>230</v>
      </c>
      <c r="R28" s="260">
        <v>34</v>
      </c>
      <c r="S28" s="260">
        <v>0</v>
      </c>
      <c r="T28" s="260">
        <v>0</v>
      </c>
      <c r="U28" s="260">
        <v>0</v>
      </c>
      <c r="V28" s="260">
        <v>0</v>
      </c>
      <c r="W28" s="260">
        <v>107</v>
      </c>
      <c r="X28" s="260">
        <v>136</v>
      </c>
      <c r="Y28" s="260">
        <v>136</v>
      </c>
      <c r="Z28" s="260">
        <v>132</v>
      </c>
      <c r="AA28" s="260">
        <v>129</v>
      </c>
      <c r="AB28" s="254"/>
      <c r="AC28" s="260">
        <v>190</v>
      </c>
      <c r="AD28" s="260">
        <v>0</v>
      </c>
      <c r="AE28" s="260">
        <v>223</v>
      </c>
      <c r="AF28" s="260">
        <v>282</v>
      </c>
      <c r="AG28" s="260">
        <v>254</v>
      </c>
      <c r="AH28" s="260">
        <v>98</v>
      </c>
      <c r="AI28" s="254"/>
      <c r="AJ28" s="260">
        <v>148</v>
      </c>
      <c r="AK28" s="260">
        <v>331</v>
      </c>
      <c r="AL28" s="260">
        <v>254</v>
      </c>
      <c r="AM28" s="260">
        <v>295</v>
      </c>
      <c r="AN28" s="260">
        <v>266</v>
      </c>
      <c r="AO28" s="260">
        <v>312</v>
      </c>
      <c r="AP28" s="254"/>
      <c r="AQ28" s="22">
        <v>0</v>
      </c>
      <c r="AR28" s="22">
        <v>0</v>
      </c>
      <c r="AS28" s="22">
        <v>0</v>
      </c>
      <c r="AT28" s="22">
        <v>0</v>
      </c>
      <c r="AU28" s="22">
        <v>0</v>
      </c>
      <c r="AV28" s="22">
        <v>0</v>
      </c>
      <c r="AW28" s="22">
        <v>0</v>
      </c>
      <c r="AX28" s="22">
        <v>0</v>
      </c>
      <c r="AY28" s="22">
        <v>0</v>
      </c>
      <c r="AZ28" s="22">
        <v>107</v>
      </c>
      <c r="BA28" s="22">
        <v>233</v>
      </c>
      <c r="BB28" s="256"/>
      <c r="BC28" s="257"/>
      <c r="BD28" s="261"/>
      <c r="BE28" s="261"/>
      <c r="BF28" s="262"/>
      <c r="BG28" s="262"/>
      <c r="BH28" s="262"/>
      <c r="BI28" s="262"/>
      <c r="BJ28" s="262"/>
      <c r="BK28" s="262"/>
      <c r="BL28" s="262"/>
      <c r="BM28" s="262"/>
      <c r="BN28" s="262"/>
      <c r="BO28" s="262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2"/>
      <c r="CD28" s="262"/>
      <c r="CE28" s="262"/>
      <c r="CF28" s="262"/>
      <c r="CG28" s="262"/>
      <c r="CH28" s="262"/>
      <c r="CI28" s="262"/>
      <c r="CJ28" s="262"/>
      <c r="CK28" s="262"/>
      <c r="CL28" s="262"/>
      <c r="CM28" s="262"/>
      <c r="CN28" s="262"/>
      <c r="CO28" s="262"/>
      <c r="CP28" s="262"/>
      <c r="CQ28" s="262"/>
    </row>
    <row r="29" spans="1:256" s="194" customFormat="1" ht="25.5" x14ac:dyDescent="0.25">
      <c r="A29" s="263"/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4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4"/>
      <c r="AC29" s="265"/>
      <c r="AD29" s="265"/>
      <c r="AE29" s="265"/>
      <c r="AF29" s="265"/>
      <c r="AG29" s="265"/>
      <c r="AH29" s="265"/>
      <c r="AI29" s="264"/>
      <c r="AJ29" s="265"/>
      <c r="AK29" s="265"/>
      <c r="AL29" s="265"/>
      <c r="AM29" s="265"/>
      <c r="AN29" s="265"/>
      <c r="AO29" s="265"/>
      <c r="AP29" s="264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29" t="s">
        <v>190</v>
      </c>
      <c r="BC29" s="266" t="s">
        <v>175</v>
      </c>
      <c r="BD29" s="79">
        <f t="shared" ref="BD29:CQ29" si="25">IFERROR(ROUND((BD30/BD31),4),0)</f>
        <v>0</v>
      </c>
      <c r="BE29" s="79">
        <f t="shared" si="25"/>
        <v>0</v>
      </c>
      <c r="BF29" s="79">
        <f t="shared" si="25"/>
        <v>2.58E-2</v>
      </c>
      <c r="BG29" s="79">
        <f t="shared" si="25"/>
        <v>7.1999999999999998E-3</v>
      </c>
      <c r="BH29" s="79">
        <f t="shared" si="25"/>
        <v>7.1000000000000004E-3</v>
      </c>
      <c r="BI29" s="79">
        <f t="shared" si="25"/>
        <v>7.1000000000000004E-3</v>
      </c>
      <c r="BJ29" s="79">
        <f t="shared" si="25"/>
        <v>1.41E-2</v>
      </c>
      <c r="BK29" s="79">
        <f t="shared" si="25"/>
        <v>0</v>
      </c>
      <c r="BL29" s="79">
        <f t="shared" si="25"/>
        <v>1.32E-2</v>
      </c>
      <c r="BM29" s="79">
        <f t="shared" si="25"/>
        <v>0</v>
      </c>
      <c r="BN29" s="79">
        <f t="shared" si="25"/>
        <v>2.0799999999999999E-2</v>
      </c>
      <c r="BO29" s="79">
        <f t="shared" si="25"/>
        <v>1.4E-2</v>
      </c>
      <c r="BP29" s="79">
        <f t="shared" si="25"/>
        <v>0</v>
      </c>
      <c r="BQ29" s="79">
        <f t="shared" si="25"/>
        <v>0</v>
      </c>
      <c r="BR29" s="79">
        <f t="shared" si="25"/>
        <v>2.5000000000000001E-2</v>
      </c>
      <c r="BS29" s="79">
        <f t="shared" si="25"/>
        <v>2.76E-2</v>
      </c>
      <c r="BT29" s="79">
        <f t="shared" si="25"/>
        <v>2.1299999999999999E-2</v>
      </c>
      <c r="BU29" s="79">
        <f t="shared" si="25"/>
        <v>2.1000000000000001E-2</v>
      </c>
      <c r="BV29" s="79">
        <f t="shared" si="25"/>
        <v>2.76E-2</v>
      </c>
      <c r="BW29" s="79">
        <f t="shared" si="25"/>
        <v>2.1000000000000001E-2</v>
      </c>
      <c r="BX29" s="79">
        <f t="shared" si="25"/>
        <v>2.0400000000000001E-2</v>
      </c>
      <c r="BY29" s="79">
        <f t="shared" si="25"/>
        <v>7.0000000000000001E-3</v>
      </c>
      <c r="BZ29" s="79">
        <f t="shared" si="25"/>
        <v>1.43E-2</v>
      </c>
      <c r="CA29" s="79">
        <f t="shared" si="25"/>
        <v>0</v>
      </c>
      <c r="CB29" s="79">
        <f t="shared" si="25"/>
        <v>1.3599999999999999E-2</v>
      </c>
      <c r="CC29" s="79">
        <f t="shared" si="25"/>
        <v>7.3000000000000001E-3</v>
      </c>
      <c r="CD29" s="79">
        <f t="shared" si="25"/>
        <v>1.46E-2</v>
      </c>
      <c r="CE29" s="79">
        <f t="shared" si="25"/>
        <v>0</v>
      </c>
      <c r="CF29" s="79">
        <f t="shared" si="25"/>
        <v>0</v>
      </c>
      <c r="CG29" s="79">
        <f t="shared" si="25"/>
        <v>0</v>
      </c>
      <c r="CH29" s="79">
        <f t="shared" si="25"/>
        <v>0</v>
      </c>
      <c r="CI29" s="79">
        <f t="shared" si="25"/>
        <v>0</v>
      </c>
      <c r="CJ29" s="79">
        <f t="shared" si="25"/>
        <v>0</v>
      </c>
      <c r="CK29" s="79">
        <f t="shared" si="25"/>
        <v>0</v>
      </c>
      <c r="CL29" s="79">
        <f t="shared" si="25"/>
        <v>0</v>
      </c>
      <c r="CM29" s="79">
        <f t="shared" si="25"/>
        <v>0</v>
      </c>
      <c r="CN29" s="79">
        <f t="shared" si="25"/>
        <v>0</v>
      </c>
      <c r="CO29" s="79">
        <f t="shared" si="25"/>
        <v>0</v>
      </c>
      <c r="CP29" s="79">
        <f t="shared" si="25"/>
        <v>0</v>
      </c>
      <c r="CQ29" s="79">
        <f t="shared" si="25"/>
        <v>0</v>
      </c>
    </row>
    <row r="30" spans="1:256" x14ac:dyDescent="0.25">
      <c r="A30" s="267"/>
      <c r="B30" s="268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8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8"/>
      <c r="AC30" s="269"/>
      <c r="AD30" s="269"/>
      <c r="AE30" s="269"/>
      <c r="AF30" s="269"/>
      <c r="AG30" s="269"/>
      <c r="AH30" s="269"/>
      <c r="AI30" s="268"/>
      <c r="AJ30" s="269"/>
      <c r="AK30" s="269"/>
      <c r="AL30" s="269"/>
      <c r="AM30" s="269"/>
      <c r="AN30" s="269"/>
      <c r="AO30" s="269"/>
      <c r="AP30" s="268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30" t="s">
        <v>191</v>
      </c>
      <c r="BC30" s="254"/>
      <c r="BD30" s="255">
        <v>0</v>
      </c>
      <c r="BE30" s="255">
        <v>0</v>
      </c>
      <c r="BF30" s="238">
        <v>4</v>
      </c>
      <c r="BG30" s="238">
        <v>1</v>
      </c>
      <c r="BH30" s="238">
        <v>1</v>
      </c>
      <c r="BI30" s="238">
        <v>1</v>
      </c>
      <c r="BJ30" s="238">
        <v>2</v>
      </c>
      <c r="BK30" s="238">
        <v>0</v>
      </c>
      <c r="BL30" s="238">
        <v>2</v>
      </c>
      <c r="BM30" s="238">
        <v>0</v>
      </c>
      <c r="BN30" s="238">
        <v>3</v>
      </c>
      <c r="BO30" s="238">
        <v>2</v>
      </c>
      <c r="BP30" s="238">
        <v>0</v>
      </c>
      <c r="BQ30" s="238">
        <v>0</v>
      </c>
      <c r="BR30" s="238">
        <v>4</v>
      </c>
      <c r="BS30" s="238">
        <v>4</v>
      </c>
      <c r="BT30" s="238">
        <v>3</v>
      </c>
      <c r="BU30" s="238">
        <v>3</v>
      </c>
      <c r="BV30" s="238">
        <v>4</v>
      </c>
      <c r="BW30" s="238">
        <v>3</v>
      </c>
      <c r="BX30" s="238">
        <v>3</v>
      </c>
      <c r="BY30" s="238">
        <v>1</v>
      </c>
      <c r="BZ30" s="238">
        <v>2</v>
      </c>
      <c r="CA30" s="238">
        <v>0</v>
      </c>
      <c r="CB30" s="238">
        <v>2</v>
      </c>
      <c r="CC30" s="238">
        <v>1</v>
      </c>
      <c r="CD30" s="238">
        <v>2</v>
      </c>
      <c r="CE30" s="238">
        <v>0</v>
      </c>
      <c r="CF30" s="238">
        <v>0</v>
      </c>
      <c r="CG30" s="238">
        <v>0</v>
      </c>
      <c r="CH30" s="238">
        <v>0</v>
      </c>
      <c r="CI30" s="238">
        <v>0</v>
      </c>
      <c r="CJ30" s="238">
        <v>0</v>
      </c>
      <c r="CK30" s="238">
        <v>0</v>
      </c>
      <c r="CL30" s="238">
        <v>0</v>
      </c>
      <c r="CM30" s="238">
        <v>0</v>
      </c>
      <c r="CN30" s="238">
        <v>0</v>
      </c>
      <c r="CO30" s="238">
        <v>0</v>
      </c>
      <c r="CP30" s="238">
        <v>0</v>
      </c>
      <c r="CQ30" s="238">
        <v>0</v>
      </c>
    </row>
    <row r="31" spans="1:256" ht="15" customHeight="1" x14ac:dyDescent="0.25">
      <c r="A31" s="271"/>
      <c r="B31" s="268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68"/>
      <c r="P31" s="272"/>
      <c r="Q31" s="272"/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68"/>
      <c r="AC31" s="272"/>
      <c r="AD31" s="272"/>
      <c r="AE31" s="272"/>
      <c r="AF31" s="272"/>
      <c r="AG31" s="272"/>
      <c r="AH31" s="272"/>
      <c r="AI31" s="268"/>
      <c r="AJ31" s="272"/>
      <c r="AK31" s="272"/>
      <c r="AL31" s="272"/>
      <c r="AM31" s="272"/>
      <c r="AN31" s="272"/>
      <c r="AO31" s="272"/>
      <c r="AP31" s="268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30" t="s">
        <v>192</v>
      </c>
      <c r="BC31" s="254"/>
      <c r="BD31" s="22">
        <f>BA28-AZ28</f>
        <v>126</v>
      </c>
      <c r="BE31" s="22">
        <f>BA28</f>
        <v>233</v>
      </c>
      <c r="BF31" s="260">
        <v>155</v>
      </c>
      <c r="BG31" s="260">
        <v>139</v>
      </c>
      <c r="BH31" s="260">
        <v>141</v>
      </c>
      <c r="BI31" s="260">
        <v>141</v>
      </c>
      <c r="BJ31" s="260">
        <v>142</v>
      </c>
      <c r="BK31" s="22">
        <v>143</v>
      </c>
      <c r="BL31" s="22">
        <v>152</v>
      </c>
      <c r="BM31" s="22">
        <v>147</v>
      </c>
      <c r="BN31" s="22">
        <v>144</v>
      </c>
      <c r="BO31" s="22">
        <v>143</v>
      </c>
      <c r="BP31" s="22">
        <v>142</v>
      </c>
      <c r="BQ31" s="22">
        <v>139</v>
      </c>
      <c r="BR31" s="22">
        <v>160</v>
      </c>
      <c r="BS31" s="22">
        <v>145</v>
      </c>
      <c r="BT31" s="22">
        <v>141</v>
      </c>
      <c r="BU31" s="22">
        <v>143</v>
      </c>
      <c r="BV31" s="22">
        <v>145</v>
      </c>
      <c r="BW31" s="22">
        <v>143</v>
      </c>
      <c r="BX31" s="22">
        <v>147</v>
      </c>
      <c r="BY31" s="22">
        <v>143</v>
      </c>
      <c r="BZ31" s="22">
        <v>140</v>
      </c>
      <c r="CA31" s="22">
        <v>141</v>
      </c>
      <c r="CB31" s="22">
        <v>147</v>
      </c>
      <c r="CC31" s="22">
        <v>137</v>
      </c>
      <c r="CD31" s="22">
        <v>137</v>
      </c>
      <c r="CE31" s="22">
        <v>0</v>
      </c>
      <c r="CF31" s="22">
        <v>0</v>
      </c>
      <c r="CG31" s="22">
        <v>0</v>
      </c>
      <c r="CH31" s="22">
        <v>0</v>
      </c>
      <c r="CI31" s="22">
        <v>0</v>
      </c>
      <c r="CJ31" s="22">
        <v>0</v>
      </c>
      <c r="CK31" s="22">
        <v>0</v>
      </c>
      <c r="CL31" s="22">
        <v>0</v>
      </c>
      <c r="CM31" s="22">
        <v>0</v>
      </c>
      <c r="CN31" s="22">
        <v>0</v>
      </c>
      <c r="CO31" s="22">
        <v>0</v>
      </c>
      <c r="CP31" s="22">
        <v>0</v>
      </c>
      <c r="CQ31" s="22">
        <v>0</v>
      </c>
    </row>
    <row r="32" spans="1:256" s="194" customFormat="1" ht="25.5" x14ac:dyDescent="0.25">
      <c r="A32" s="263"/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4"/>
      <c r="P32" s="265"/>
      <c r="Q32" s="265"/>
      <c r="R32" s="265"/>
      <c r="S32" s="265"/>
      <c r="T32" s="265"/>
      <c r="U32" s="265"/>
      <c r="V32" s="265"/>
      <c r="W32" s="265"/>
      <c r="X32" s="265"/>
      <c r="Y32" s="265"/>
      <c r="Z32" s="265"/>
      <c r="AA32" s="265"/>
      <c r="AB32" s="264"/>
      <c r="AC32" s="265"/>
      <c r="AD32" s="265"/>
      <c r="AE32" s="265"/>
      <c r="AF32" s="265"/>
      <c r="AG32" s="265"/>
      <c r="AH32" s="265"/>
      <c r="AI32" s="264"/>
      <c r="AJ32" s="265"/>
      <c r="AK32" s="265"/>
      <c r="AL32" s="265"/>
      <c r="AM32" s="265"/>
      <c r="AN32" s="265"/>
      <c r="AO32" s="265"/>
      <c r="AP32" s="264"/>
      <c r="AQ32" s="265"/>
      <c r="AR32" s="265"/>
      <c r="AS32" s="265"/>
      <c r="AT32" s="265"/>
      <c r="AU32" s="265"/>
      <c r="AV32" s="265"/>
      <c r="AW32" s="265"/>
      <c r="AX32" s="265"/>
      <c r="AY32" s="265"/>
      <c r="AZ32" s="265"/>
      <c r="BA32" s="265"/>
      <c r="BB32" s="229" t="s">
        <v>193</v>
      </c>
      <c r="BC32" s="266" t="s">
        <v>194</v>
      </c>
      <c r="BD32" s="79">
        <f t="shared" ref="BD32:BS32" si="26">IFERROR(ROUND((BD33/BD34),4),0)</f>
        <v>0</v>
      </c>
      <c r="BE32" s="79">
        <f t="shared" si="26"/>
        <v>1.49E-2</v>
      </c>
      <c r="BF32" s="79">
        <f t="shared" si="26"/>
        <v>0</v>
      </c>
      <c r="BG32" s="79">
        <f t="shared" si="26"/>
        <v>0</v>
      </c>
      <c r="BH32" s="79">
        <f t="shared" si="26"/>
        <v>3.5000000000000003E-2</v>
      </c>
      <c r="BI32" s="79">
        <f t="shared" si="26"/>
        <v>1.72E-2</v>
      </c>
      <c r="BJ32" s="79">
        <f t="shared" si="26"/>
        <v>2.9100000000000001E-2</v>
      </c>
      <c r="BK32" s="79">
        <f t="shared" si="26"/>
        <v>6.5199999999999994E-2</v>
      </c>
      <c r="BL32" s="79">
        <f t="shared" si="26"/>
        <v>1.4200000000000001E-2</v>
      </c>
      <c r="BM32" s="79">
        <f t="shared" si="26"/>
        <v>3.2000000000000002E-3</v>
      </c>
      <c r="BN32" s="79">
        <f t="shared" si="26"/>
        <v>3.0499999999999999E-2</v>
      </c>
      <c r="BO32" s="79">
        <f t="shared" si="26"/>
        <v>0</v>
      </c>
      <c r="BP32" s="79">
        <f t="shared" si="26"/>
        <v>0</v>
      </c>
      <c r="BQ32" s="79">
        <f t="shared" si="26"/>
        <v>0</v>
      </c>
      <c r="BR32" s="79">
        <f t="shared" si="26"/>
        <v>0</v>
      </c>
      <c r="BS32" s="79">
        <f t="shared" si="26"/>
        <v>0</v>
      </c>
      <c r="BT32" s="79" t="s">
        <v>49</v>
      </c>
      <c r="BU32" s="79" t="s">
        <v>49</v>
      </c>
      <c r="BV32" s="79">
        <f t="shared" ref="BV32:CQ32" si="27">IFERROR(ROUND((BV33/BV34),4),0)</f>
        <v>0</v>
      </c>
      <c r="BW32" s="79" t="s">
        <v>195</v>
      </c>
      <c r="BX32" s="79">
        <f t="shared" si="27"/>
        <v>0</v>
      </c>
      <c r="BY32" s="79">
        <f t="shared" si="27"/>
        <v>0</v>
      </c>
      <c r="BZ32" s="79">
        <f t="shared" si="27"/>
        <v>0</v>
      </c>
      <c r="CA32" s="79">
        <f t="shared" si="27"/>
        <v>0</v>
      </c>
      <c r="CB32" s="79">
        <f t="shared" si="27"/>
        <v>0</v>
      </c>
      <c r="CC32" s="79">
        <f t="shared" si="27"/>
        <v>0</v>
      </c>
      <c r="CD32" s="79">
        <f t="shared" si="27"/>
        <v>0</v>
      </c>
      <c r="CE32" s="79">
        <f t="shared" si="27"/>
        <v>0</v>
      </c>
      <c r="CF32" s="79">
        <f t="shared" si="27"/>
        <v>0</v>
      </c>
      <c r="CG32" s="79">
        <f t="shared" si="27"/>
        <v>0</v>
      </c>
      <c r="CH32" s="79">
        <f t="shared" si="27"/>
        <v>0</v>
      </c>
      <c r="CI32" s="79">
        <f t="shared" si="27"/>
        <v>0</v>
      </c>
      <c r="CJ32" s="79">
        <f t="shared" si="27"/>
        <v>0</v>
      </c>
      <c r="CK32" s="79">
        <f t="shared" si="27"/>
        <v>0</v>
      </c>
      <c r="CL32" s="79">
        <f t="shared" si="27"/>
        <v>0</v>
      </c>
      <c r="CM32" s="79">
        <f t="shared" si="27"/>
        <v>0</v>
      </c>
      <c r="CN32" s="79">
        <f t="shared" si="27"/>
        <v>0</v>
      </c>
      <c r="CO32" s="79">
        <f t="shared" si="27"/>
        <v>0</v>
      </c>
      <c r="CP32" s="79">
        <f t="shared" si="27"/>
        <v>0</v>
      </c>
      <c r="CQ32" s="79">
        <f t="shared" si="27"/>
        <v>0</v>
      </c>
    </row>
    <row r="33" spans="1:256" ht="24" customHeight="1" x14ac:dyDescent="0.25">
      <c r="A33" s="267"/>
      <c r="B33" s="268"/>
      <c r="C33" s="269"/>
      <c r="D33" s="269"/>
      <c r="E33" s="269"/>
      <c r="F33" s="269"/>
      <c r="G33" s="269"/>
      <c r="H33" s="269"/>
      <c r="I33" s="269"/>
      <c r="J33" s="269"/>
      <c r="K33" s="269"/>
      <c r="L33" s="269"/>
      <c r="M33" s="269"/>
      <c r="N33" s="269"/>
      <c r="O33" s="268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8"/>
      <c r="AC33" s="269"/>
      <c r="AD33" s="269"/>
      <c r="AE33" s="269"/>
      <c r="AF33" s="269"/>
      <c r="AG33" s="269"/>
      <c r="AH33" s="269"/>
      <c r="AI33" s="268"/>
      <c r="AJ33" s="269"/>
      <c r="AK33" s="269"/>
      <c r="AL33" s="269"/>
      <c r="AM33" s="269"/>
      <c r="AN33" s="269"/>
      <c r="AO33" s="269"/>
      <c r="AP33" s="268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30" t="s">
        <v>196</v>
      </c>
      <c r="BC33" s="254"/>
      <c r="BD33" s="255" t="s">
        <v>49</v>
      </c>
      <c r="BE33" s="255">
        <v>3</v>
      </c>
      <c r="BF33" s="255">
        <v>0</v>
      </c>
      <c r="BG33" s="255">
        <v>0</v>
      </c>
      <c r="BH33" s="255">
        <v>5</v>
      </c>
      <c r="BI33" s="255">
        <v>2</v>
      </c>
      <c r="BJ33" s="255">
        <v>5</v>
      </c>
      <c r="BK33" s="255">
        <v>12</v>
      </c>
      <c r="BL33" s="255">
        <v>8</v>
      </c>
      <c r="BM33" s="255">
        <v>1</v>
      </c>
      <c r="BN33" s="255">
        <v>4</v>
      </c>
      <c r="BO33" s="255">
        <v>0</v>
      </c>
      <c r="BP33" s="255">
        <v>0</v>
      </c>
      <c r="BQ33" s="255">
        <v>0</v>
      </c>
      <c r="BR33" s="255">
        <v>0</v>
      </c>
      <c r="BS33" s="255" t="s">
        <v>49</v>
      </c>
      <c r="BT33" s="255" t="s">
        <v>49</v>
      </c>
      <c r="BU33" s="255" t="s">
        <v>49</v>
      </c>
      <c r="BV33" s="255" t="s">
        <v>49</v>
      </c>
      <c r="BW33" s="255" t="s">
        <v>195</v>
      </c>
      <c r="BX33" s="255" t="s">
        <v>195</v>
      </c>
      <c r="BY33" s="255" t="s">
        <v>49</v>
      </c>
      <c r="BZ33" s="255" t="s">
        <v>49</v>
      </c>
      <c r="CA33" s="255" t="s">
        <v>195</v>
      </c>
      <c r="CB33" s="255" t="s">
        <v>49</v>
      </c>
      <c r="CC33" s="255" t="s">
        <v>195</v>
      </c>
      <c r="CD33" s="255" t="s">
        <v>49</v>
      </c>
      <c r="CE33" s="255"/>
      <c r="CF33" s="255"/>
      <c r="CG33" s="255"/>
      <c r="CH33" s="255"/>
      <c r="CI33" s="255"/>
      <c r="CJ33" s="255"/>
      <c r="CK33" s="255"/>
      <c r="CL33" s="255"/>
      <c r="CM33" s="255"/>
      <c r="CN33" s="255"/>
      <c r="CO33" s="255"/>
      <c r="CP33" s="255"/>
      <c r="CQ33" s="255"/>
    </row>
    <row r="34" spans="1:256" ht="21" customHeight="1" x14ac:dyDescent="0.25">
      <c r="A34" s="271"/>
      <c r="B34" s="268"/>
      <c r="C34" s="272"/>
      <c r="D34" s="272"/>
      <c r="E34" s="272"/>
      <c r="F34" s="272"/>
      <c r="G34" s="272"/>
      <c r="H34" s="272"/>
      <c r="I34" s="272"/>
      <c r="J34" s="272"/>
      <c r="K34" s="272"/>
      <c r="L34" s="272"/>
      <c r="M34" s="272"/>
      <c r="N34" s="272"/>
      <c r="O34" s="268"/>
      <c r="P34" s="272"/>
      <c r="Q34" s="272"/>
      <c r="R34" s="272"/>
      <c r="S34" s="272"/>
      <c r="T34" s="272"/>
      <c r="U34" s="272"/>
      <c r="V34" s="272"/>
      <c r="W34" s="272"/>
      <c r="X34" s="272"/>
      <c r="Y34" s="272"/>
      <c r="Z34" s="272"/>
      <c r="AA34" s="272"/>
      <c r="AB34" s="268"/>
      <c r="AC34" s="272"/>
      <c r="AD34" s="272"/>
      <c r="AE34" s="272"/>
      <c r="AF34" s="272"/>
      <c r="AG34" s="272"/>
      <c r="AH34" s="272"/>
      <c r="AI34" s="268"/>
      <c r="AJ34" s="272"/>
      <c r="AK34" s="272"/>
      <c r="AL34" s="272"/>
      <c r="AM34" s="272"/>
      <c r="AN34" s="272"/>
      <c r="AO34" s="272"/>
      <c r="AP34" s="268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30" t="s">
        <v>197</v>
      </c>
      <c r="BC34" s="254"/>
      <c r="BD34" s="255" t="s">
        <v>49</v>
      </c>
      <c r="BE34" s="260">
        <v>201</v>
      </c>
      <c r="BF34" s="260">
        <v>186</v>
      </c>
      <c r="BG34" s="260">
        <v>218</v>
      </c>
      <c r="BH34" s="260">
        <v>143</v>
      </c>
      <c r="BI34" s="260">
        <v>116</v>
      </c>
      <c r="BJ34" s="260">
        <v>172</v>
      </c>
      <c r="BK34" s="260">
        <v>184</v>
      </c>
      <c r="BL34" s="260">
        <v>564</v>
      </c>
      <c r="BM34" s="260">
        <f>31+73+126+78</f>
        <v>308</v>
      </c>
      <c r="BN34" s="260">
        <v>131</v>
      </c>
      <c r="BO34" s="260">
        <v>0</v>
      </c>
      <c r="BP34" s="260">
        <v>0</v>
      </c>
      <c r="BQ34" s="260">
        <v>0</v>
      </c>
      <c r="BR34" s="260">
        <v>0</v>
      </c>
      <c r="BS34" s="260" t="s">
        <v>49</v>
      </c>
      <c r="BT34" s="260" t="s">
        <v>49</v>
      </c>
      <c r="BU34" s="260" t="s">
        <v>49</v>
      </c>
      <c r="BV34" s="260" t="s">
        <v>49</v>
      </c>
      <c r="BW34" s="260" t="s">
        <v>195</v>
      </c>
      <c r="BX34" s="260" t="s">
        <v>195</v>
      </c>
      <c r="BY34" s="260" t="s">
        <v>49</v>
      </c>
      <c r="BZ34" s="260" t="s">
        <v>49</v>
      </c>
      <c r="CA34" s="260" t="s">
        <v>195</v>
      </c>
      <c r="CB34" s="255" t="s">
        <v>49</v>
      </c>
      <c r="CC34" s="260" t="s">
        <v>195</v>
      </c>
      <c r="CD34" s="260">
        <v>186</v>
      </c>
      <c r="CE34" s="260"/>
      <c r="CF34" s="260"/>
      <c r="CG34" s="260"/>
      <c r="CH34" s="260"/>
      <c r="CI34" s="260"/>
      <c r="CJ34" s="260"/>
      <c r="CK34" s="260"/>
      <c r="CL34" s="260"/>
      <c r="CM34" s="260"/>
      <c r="CN34" s="260"/>
      <c r="CO34" s="260"/>
      <c r="CP34" s="260"/>
      <c r="CQ34" s="260"/>
    </row>
    <row r="35" spans="1:256" s="194" customFormat="1" ht="25.5" x14ac:dyDescent="0.25">
      <c r="A35" s="263"/>
      <c r="B35" s="264"/>
      <c r="C35" s="265"/>
      <c r="D35" s="265"/>
      <c r="E35" s="265"/>
      <c r="F35" s="265"/>
      <c r="G35" s="265"/>
      <c r="H35" s="265"/>
      <c r="I35" s="265"/>
      <c r="J35" s="265"/>
      <c r="K35" s="265"/>
      <c r="L35" s="265"/>
      <c r="M35" s="265"/>
      <c r="N35" s="265"/>
      <c r="O35" s="264"/>
      <c r="P35" s="265"/>
      <c r="Q35" s="265"/>
      <c r="R35" s="265"/>
      <c r="S35" s="265"/>
      <c r="T35" s="265"/>
      <c r="U35" s="265"/>
      <c r="V35" s="265"/>
      <c r="W35" s="265"/>
      <c r="X35" s="265"/>
      <c r="Y35" s="265"/>
      <c r="Z35" s="265"/>
      <c r="AA35" s="265"/>
      <c r="AB35" s="264"/>
      <c r="AC35" s="265"/>
      <c r="AD35" s="265"/>
      <c r="AE35" s="265"/>
      <c r="AF35" s="265"/>
      <c r="AG35" s="265"/>
      <c r="AH35" s="265"/>
      <c r="AI35" s="264"/>
      <c r="AJ35" s="265"/>
      <c r="AK35" s="265"/>
      <c r="AL35" s="265"/>
      <c r="AM35" s="265"/>
      <c r="AN35" s="265"/>
      <c r="AO35" s="265"/>
      <c r="AP35" s="264"/>
      <c r="AQ35" s="265"/>
      <c r="AR35" s="265"/>
      <c r="AS35" s="265"/>
      <c r="AT35" s="265"/>
      <c r="AU35" s="265"/>
      <c r="AV35" s="265"/>
      <c r="AW35" s="265"/>
      <c r="AX35" s="265"/>
      <c r="AY35" s="265"/>
      <c r="AZ35" s="265"/>
      <c r="BA35" s="265"/>
      <c r="BB35" s="229" t="s">
        <v>198</v>
      </c>
      <c r="BC35" s="266" t="s">
        <v>199</v>
      </c>
      <c r="BD35" s="79">
        <f t="shared" ref="BD35:CQ35" si="28">IFERROR(ROUND((BD36/BD37),4),0)</f>
        <v>0</v>
      </c>
      <c r="BE35" s="79">
        <f t="shared" si="28"/>
        <v>0</v>
      </c>
      <c r="BF35" s="79">
        <f t="shared" si="28"/>
        <v>0</v>
      </c>
      <c r="BG35" s="79">
        <f t="shared" si="28"/>
        <v>0</v>
      </c>
      <c r="BH35" s="79">
        <f t="shared" si="28"/>
        <v>0</v>
      </c>
      <c r="BI35" s="79">
        <f t="shared" si="28"/>
        <v>0</v>
      </c>
      <c r="BJ35" s="79">
        <f t="shared" si="28"/>
        <v>0</v>
      </c>
      <c r="BK35" s="79">
        <f t="shared" si="28"/>
        <v>0</v>
      </c>
      <c r="BL35" s="79">
        <f t="shared" si="28"/>
        <v>0</v>
      </c>
      <c r="BM35" s="79">
        <f t="shared" si="28"/>
        <v>0</v>
      </c>
      <c r="BN35" s="79">
        <f t="shared" si="28"/>
        <v>0</v>
      </c>
      <c r="BO35" s="79">
        <f t="shared" si="28"/>
        <v>5.4999999999999997E-3</v>
      </c>
      <c r="BP35" s="79">
        <f t="shared" si="28"/>
        <v>0</v>
      </c>
      <c r="BQ35" s="79">
        <f t="shared" si="28"/>
        <v>1.3599999999999999E-2</v>
      </c>
      <c r="BR35" s="79">
        <f t="shared" si="28"/>
        <v>6.4000000000000003E-3</v>
      </c>
      <c r="BS35" s="79">
        <f t="shared" si="28"/>
        <v>0</v>
      </c>
      <c r="BT35" s="79">
        <f t="shared" si="28"/>
        <v>0</v>
      </c>
      <c r="BU35" s="79">
        <f t="shared" si="28"/>
        <v>2.29E-2</v>
      </c>
      <c r="BV35" s="79">
        <f t="shared" si="28"/>
        <v>5.1999999999999998E-3</v>
      </c>
      <c r="BW35" s="79">
        <f t="shared" si="28"/>
        <v>4.8999999999999998E-3</v>
      </c>
      <c r="BX35" s="79">
        <f t="shared" si="28"/>
        <v>5.1999999999999998E-3</v>
      </c>
      <c r="BY35" s="79">
        <f t="shared" si="28"/>
        <v>3.56E-2</v>
      </c>
      <c r="BZ35" s="79">
        <f t="shared" si="28"/>
        <v>2.4400000000000002E-2</v>
      </c>
      <c r="CA35" s="79">
        <f t="shared" si="28"/>
        <v>0</v>
      </c>
      <c r="CB35" s="79">
        <f t="shared" si="28"/>
        <v>0</v>
      </c>
      <c r="CC35" s="79">
        <f t="shared" si="28"/>
        <v>0</v>
      </c>
      <c r="CD35" s="79">
        <f t="shared" si="28"/>
        <v>0</v>
      </c>
      <c r="CE35" s="79">
        <f t="shared" si="28"/>
        <v>0</v>
      </c>
      <c r="CF35" s="79">
        <f t="shared" si="28"/>
        <v>0</v>
      </c>
      <c r="CG35" s="79">
        <f t="shared" si="28"/>
        <v>0</v>
      </c>
      <c r="CH35" s="79">
        <f t="shared" si="28"/>
        <v>0</v>
      </c>
      <c r="CI35" s="79">
        <f t="shared" si="28"/>
        <v>0</v>
      </c>
      <c r="CJ35" s="79">
        <f t="shared" si="28"/>
        <v>0</v>
      </c>
      <c r="CK35" s="79">
        <f t="shared" si="28"/>
        <v>0</v>
      </c>
      <c r="CL35" s="79">
        <f t="shared" si="28"/>
        <v>0</v>
      </c>
      <c r="CM35" s="79">
        <f t="shared" si="28"/>
        <v>0</v>
      </c>
      <c r="CN35" s="79">
        <f t="shared" si="28"/>
        <v>0</v>
      </c>
      <c r="CO35" s="79">
        <f t="shared" si="28"/>
        <v>0</v>
      </c>
      <c r="CP35" s="79">
        <f t="shared" si="28"/>
        <v>0</v>
      </c>
      <c r="CQ35" s="79">
        <f t="shared" si="28"/>
        <v>0</v>
      </c>
    </row>
    <row r="36" spans="1:256" ht="24" customHeight="1" x14ac:dyDescent="0.25">
      <c r="A36" s="267"/>
      <c r="B36" s="268"/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8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8"/>
      <c r="AC36" s="269"/>
      <c r="AD36" s="269"/>
      <c r="AE36" s="269"/>
      <c r="AF36" s="269"/>
      <c r="AG36" s="269"/>
      <c r="AH36" s="269"/>
      <c r="AI36" s="268"/>
      <c r="AJ36" s="269"/>
      <c r="AK36" s="269"/>
      <c r="AL36" s="269"/>
      <c r="AM36" s="269"/>
      <c r="AN36" s="269"/>
      <c r="AO36" s="269"/>
      <c r="AP36" s="268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30" t="s">
        <v>200</v>
      </c>
      <c r="BC36" s="254"/>
      <c r="BD36" s="255" t="s">
        <v>49</v>
      </c>
      <c r="BE36" s="255">
        <v>0</v>
      </c>
      <c r="BF36" s="255">
        <v>0</v>
      </c>
      <c r="BG36" s="255">
        <v>0</v>
      </c>
      <c r="BH36" s="255">
        <v>0</v>
      </c>
      <c r="BI36" s="255">
        <v>0</v>
      </c>
      <c r="BJ36" s="255">
        <v>0</v>
      </c>
      <c r="BK36" s="255">
        <v>0</v>
      </c>
      <c r="BL36" s="255">
        <v>0</v>
      </c>
      <c r="BM36" s="255">
        <v>0</v>
      </c>
      <c r="BN36" s="255">
        <v>0</v>
      </c>
      <c r="BO36" s="255">
        <v>1</v>
      </c>
      <c r="BP36" s="255">
        <v>0</v>
      </c>
      <c r="BQ36" s="255">
        <v>3</v>
      </c>
      <c r="BR36" s="255">
        <v>1</v>
      </c>
      <c r="BS36" s="255">
        <v>0</v>
      </c>
      <c r="BT36" s="255">
        <v>0</v>
      </c>
      <c r="BU36" s="255">
        <v>4</v>
      </c>
      <c r="BV36" s="255">
        <v>1</v>
      </c>
      <c r="BW36" s="255">
        <v>1</v>
      </c>
      <c r="BX36" s="255">
        <v>1</v>
      </c>
      <c r="BY36" s="255">
        <v>8</v>
      </c>
      <c r="BZ36" s="255">
        <v>7</v>
      </c>
      <c r="CA36" s="255">
        <v>0</v>
      </c>
      <c r="CB36" s="255">
        <v>0</v>
      </c>
      <c r="CC36" s="255" t="s">
        <v>195</v>
      </c>
      <c r="CD36" s="255" t="s">
        <v>49</v>
      </c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</row>
    <row r="37" spans="1:256" ht="23.25" customHeight="1" x14ac:dyDescent="0.25">
      <c r="A37" s="271"/>
      <c r="B37" s="268"/>
      <c r="C37" s="272"/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68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68"/>
      <c r="AC37" s="272"/>
      <c r="AD37" s="272"/>
      <c r="AE37" s="272"/>
      <c r="AF37" s="272"/>
      <c r="AG37" s="272"/>
      <c r="AH37" s="272"/>
      <c r="AI37" s="268"/>
      <c r="AJ37" s="272"/>
      <c r="AK37" s="272"/>
      <c r="AL37" s="272"/>
      <c r="AM37" s="272"/>
      <c r="AN37" s="272"/>
      <c r="AO37" s="272"/>
      <c r="AP37" s="268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30" t="s">
        <v>197</v>
      </c>
      <c r="BC37" s="254"/>
      <c r="BD37" s="255" t="s">
        <v>49</v>
      </c>
      <c r="BE37" s="260">
        <v>0</v>
      </c>
      <c r="BF37" s="260">
        <v>0</v>
      </c>
      <c r="BG37" s="260">
        <v>0</v>
      </c>
      <c r="BH37" s="260">
        <v>0</v>
      </c>
      <c r="BI37" s="260">
        <v>0</v>
      </c>
      <c r="BJ37" s="260">
        <v>0</v>
      </c>
      <c r="BK37" s="260">
        <v>0</v>
      </c>
      <c r="BL37" s="260">
        <v>0</v>
      </c>
      <c r="BM37" s="260">
        <v>0</v>
      </c>
      <c r="BN37" s="260">
        <v>0</v>
      </c>
      <c r="BO37" s="260">
        <v>181</v>
      </c>
      <c r="BP37" s="260">
        <v>233</v>
      </c>
      <c r="BQ37" s="260">
        <v>221</v>
      </c>
      <c r="BR37" s="260">
        <v>157</v>
      </c>
      <c r="BS37" s="260">
        <v>100</v>
      </c>
      <c r="BT37" s="260">
        <v>199</v>
      </c>
      <c r="BU37" s="260">
        <v>175</v>
      </c>
      <c r="BV37" s="260">
        <v>194</v>
      </c>
      <c r="BW37" s="260">
        <v>206</v>
      </c>
      <c r="BX37" s="260">
        <v>192</v>
      </c>
      <c r="BY37" s="260">
        <v>225</v>
      </c>
      <c r="BZ37" s="260">
        <f>3+12+24+185+63</f>
        <v>287</v>
      </c>
      <c r="CA37" s="260">
        <v>303</v>
      </c>
      <c r="CB37" s="260">
        <v>395</v>
      </c>
      <c r="CC37" s="260">
        <v>315</v>
      </c>
      <c r="CD37" s="260" t="s">
        <v>49</v>
      </c>
      <c r="CE37" s="260"/>
      <c r="CF37" s="260"/>
      <c r="CG37" s="260"/>
      <c r="CH37" s="260"/>
      <c r="CI37" s="260"/>
      <c r="CJ37" s="260"/>
      <c r="CK37" s="260"/>
      <c r="CL37" s="260"/>
      <c r="CM37" s="260"/>
      <c r="CN37" s="260"/>
      <c r="CO37" s="260"/>
      <c r="CP37" s="260"/>
      <c r="CQ37" s="260"/>
    </row>
    <row r="38" spans="1:256" s="194" customFormat="1" ht="25.5" hidden="1" x14ac:dyDescent="0.25">
      <c r="A38" s="226" t="s">
        <v>201</v>
      </c>
      <c r="B38" s="248" t="s">
        <v>175</v>
      </c>
      <c r="C38" s="228">
        <v>0</v>
      </c>
      <c r="D38" s="228">
        <v>8.6455331412103754E-3</v>
      </c>
      <c r="E38" s="228">
        <v>7.3529411764705881E-3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6.2111801242236021E-3</v>
      </c>
      <c r="O38" s="248" t="s">
        <v>175</v>
      </c>
      <c r="P38" s="228">
        <v>1.1673151750972763E-2</v>
      </c>
      <c r="Q38" s="228">
        <v>3.0434782608695653E-2</v>
      </c>
      <c r="R38" s="228">
        <v>0</v>
      </c>
      <c r="S38" s="228">
        <v>0</v>
      </c>
      <c r="T38" s="228">
        <v>0</v>
      </c>
      <c r="U38" s="228">
        <v>0</v>
      </c>
      <c r="V38" s="228">
        <v>0</v>
      </c>
      <c r="W38" s="228">
        <v>0</v>
      </c>
      <c r="X38" s="228">
        <v>7.3529411764705881E-3</v>
      </c>
      <c r="Y38" s="228">
        <v>7.3529411764705881E-3</v>
      </c>
      <c r="Z38" s="228">
        <v>1.5151515151515152E-2</v>
      </c>
      <c r="AA38" s="228">
        <v>7.7519379844961239E-3</v>
      </c>
      <c r="AB38" s="248" t="s">
        <v>175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4.0816326530612242E-2</v>
      </c>
      <c r="AI38" s="248" t="s">
        <v>182</v>
      </c>
      <c r="AJ38" s="228">
        <v>0</v>
      </c>
      <c r="AK38" s="228">
        <v>0</v>
      </c>
      <c r="AL38" s="228">
        <v>0</v>
      </c>
      <c r="AM38" s="228">
        <v>6.1016949152542375E-2</v>
      </c>
      <c r="AN38" s="228">
        <v>1.5037593984962405E-2</v>
      </c>
      <c r="AO38" s="228">
        <v>0</v>
      </c>
      <c r="AP38" s="248" t="s">
        <v>182</v>
      </c>
      <c r="AQ38" s="228">
        <f t="shared" ref="AQ38:BA38" si="29">IFERROR((AQ39/AQ40),0)</f>
        <v>0</v>
      </c>
      <c r="AR38" s="228">
        <f t="shared" si="29"/>
        <v>0</v>
      </c>
      <c r="AS38" s="228">
        <f t="shared" si="29"/>
        <v>0</v>
      </c>
      <c r="AT38" s="228">
        <f t="shared" si="29"/>
        <v>0</v>
      </c>
      <c r="AU38" s="228">
        <f t="shared" si="29"/>
        <v>0</v>
      </c>
      <c r="AV38" s="228">
        <f t="shared" si="29"/>
        <v>0</v>
      </c>
      <c r="AW38" s="228">
        <f t="shared" si="29"/>
        <v>0</v>
      </c>
      <c r="AX38" s="228">
        <f t="shared" si="29"/>
        <v>0</v>
      </c>
      <c r="AY38" s="228">
        <f t="shared" si="29"/>
        <v>0</v>
      </c>
      <c r="AZ38" s="228">
        <f t="shared" si="29"/>
        <v>9.3457943925233638E-3</v>
      </c>
      <c r="BA38" s="228">
        <f t="shared" si="29"/>
        <v>4.2918454935622317E-3</v>
      </c>
      <c r="BB38" s="265"/>
      <c r="BC38" s="265"/>
      <c r="BD38" s="265"/>
      <c r="BE38" s="265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</row>
    <row r="39" spans="1:256" hidden="1" x14ac:dyDescent="0.25">
      <c r="A39" s="253" t="s">
        <v>202</v>
      </c>
      <c r="B39" s="254"/>
      <c r="C39" s="255">
        <v>0</v>
      </c>
      <c r="D39" s="255">
        <v>3</v>
      </c>
      <c r="E39" s="255">
        <v>2</v>
      </c>
      <c r="F39" s="255">
        <v>0</v>
      </c>
      <c r="G39" s="255">
        <v>0</v>
      </c>
      <c r="H39" s="255">
        <v>0</v>
      </c>
      <c r="I39" s="255">
        <v>0</v>
      </c>
      <c r="J39" s="255">
        <v>0</v>
      </c>
      <c r="K39" s="255">
        <v>0</v>
      </c>
      <c r="L39" s="255">
        <v>0</v>
      </c>
      <c r="M39" s="255">
        <v>0</v>
      </c>
      <c r="N39" s="255">
        <v>1</v>
      </c>
      <c r="O39" s="254"/>
      <c r="P39" s="255">
        <v>3</v>
      </c>
      <c r="Q39" s="255">
        <v>7</v>
      </c>
      <c r="R39" s="255">
        <v>0</v>
      </c>
      <c r="S39" s="255">
        <v>0</v>
      </c>
      <c r="T39" s="255">
        <v>0</v>
      </c>
      <c r="U39" s="255">
        <v>0</v>
      </c>
      <c r="V39" s="255">
        <v>0</v>
      </c>
      <c r="W39" s="255">
        <v>0</v>
      </c>
      <c r="X39" s="255">
        <v>1</v>
      </c>
      <c r="Y39" s="255">
        <v>1</v>
      </c>
      <c r="Z39" s="255">
        <v>2</v>
      </c>
      <c r="AA39" s="255">
        <v>1</v>
      </c>
      <c r="AB39" s="254"/>
      <c r="AC39" s="255">
        <v>0</v>
      </c>
      <c r="AD39" s="255">
        <v>0</v>
      </c>
      <c r="AE39" s="255">
        <v>0</v>
      </c>
      <c r="AF39" s="255">
        <v>0</v>
      </c>
      <c r="AG39" s="255">
        <v>0</v>
      </c>
      <c r="AH39" s="255">
        <v>4</v>
      </c>
      <c r="AI39" s="254"/>
      <c r="AJ39" s="255">
        <v>0</v>
      </c>
      <c r="AK39" s="255">
        <v>0</v>
      </c>
      <c r="AL39" s="255">
        <v>0</v>
      </c>
      <c r="AM39" s="255">
        <v>18</v>
      </c>
      <c r="AN39" s="255">
        <v>4</v>
      </c>
      <c r="AO39" s="255">
        <v>0</v>
      </c>
      <c r="AP39" s="254"/>
      <c r="AQ39" s="238">
        <v>0</v>
      </c>
      <c r="AR39" s="238">
        <v>0</v>
      </c>
      <c r="AS39" s="238">
        <v>2</v>
      </c>
      <c r="AT39" s="238">
        <v>5</v>
      </c>
      <c r="AU39" s="238">
        <v>1</v>
      </c>
      <c r="AV39" s="238">
        <v>0</v>
      </c>
      <c r="AW39" s="238">
        <v>1</v>
      </c>
      <c r="AX39" s="238">
        <v>2</v>
      </c>
      <c r="AY39" s="238">
        <v>0</v>
      </c>
      <c r="AZ39" s="238">
        <v>1</v>
      </c>
      <c r="BA39" s="238">
        <v>1</v>
      </c>
      <c r="BB39" s="270"/>
      <c r="BC39" s="270"/>
      <c r="BD39" s="270"/>
      <c r="BE39" s="270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  <c r="BR39" s="238"/>
      <c r="BS39" s="238"/>
      <c r="BT39" s="238"/>
      <c r="BU39" s="238"/>
      <c r="BV39" s="238"/>
      <c r="BW39" s="238"/>
      <c r="BX39" s="238"/>
      <c r="BY39" s="238"/>
      <c r="BZ39" s="238"/>
      <c r="CA39" s="238"/>
      <c r="CB39" s="238"/>
      <c r="CC39" s="238"/>
      <c r="CD39" s="238"/>
      <c r="CE39" s="238"/>
      <c r="CF39" s="238"/>
      <c r="CG39" s="238"/>
      <c r="CH39" s="238"/>
      <c r="CI39" s="238"/>
      <c r="CJ39" s="238"/>
      <c r="CK39" s="238"/>
      <c r="CL39" s="238"/>
      <c r="CM39" s="238"/>
      <c r="CN39" s="238"/>
      <c r="CO39" s="238"/>
      <c r="CP39" s="238"/>
      <c r="CQ39" s="238"/>
    </row>
    <row r="40" spans="1:256" hidden="1" x14ac:dyDescent="0.25">
      <c r="A40" s="230" t="s">
        <v>189</v>
      </c>
      <c r="B40" s="254"/>
      <c r="C40" s="260">
        <v>337</v>
      </c>
      <c r="D40" s="260">
        <v>347</v>
      </c>
      <c r="E40" s="260">
        <v>272</v>
      </c>
      <c r="F40" s="260">
        <v>68</v>
      </c>
      <c r="G40" s="260">
        <v>52</v>
      </c>
      <c r="H40" s="260">
        <v>67</v>
      </c>
      <c r="I40" s="260">
        <v>85</v>
      </c>
      <c r="J40" s="260">
        <v>58</v>
      </c>
      <c r="K40" s="260">
        <v>63</v>
      </c>
      <c r="L40" s="260">
        <v>63</v>
      </c>
      <c r="M40" s="260">
        <v>55</v>
      </c>
      <c r="N40" s="260">
        <v>161</v>
      </c>
      <c r="O40" s="254"/>
      <c r="P40" s="260">
        <v>257</v>
      </c>
      <c r="Q40" s="260">
        <v>230</v>
      </c>
      <c r="R40" s="260">
        <v>34</v>
      </c>
      <c r="S40" s="260">
        <v>0</v>
      </c>
      <c r="T40" s="260">
        <v>0</v>
      </c>
      <c r="U40" s="260">
        <v>0</v>
      </c>
      <c r="V40" s="260">
        <v>0</v>
      </c>
      <c r="W40" s="260">
        <v>107</v>
      </c>
      <c r="X40" s="260">
        <v>136</v>
      </c>
      <c r="Y40" s="260">
        <v>136</v>
      </c>
      <c r="Z40" s="260">
        <v>132</v>
      </c>
      <c r="AA40" s="260">
        <v>129</v>
      </c>
      <c r="AB40" s="254"/>
      <c r="AC40" s="260">
        <v>190</v>
      </c>
      <c r="AD40" s="260">
        <v>0</v>
      </c>
      <c r="AE40" s="260">
        <v>223</v>
      </c>
      <c r="AF40" s="260">
        <v>282</v>
      </c>
      <c r="AG40" s="260">
        <v>254</v>
      </c>
      <c r="AH40" s="260">
        <v>98</v>
      </c>
      <c r="AI40" s="254"/>
      <c r="AJ40" s="260">
        <v>148</v>
      </c>
      <c r="AK40" s="260">
        <v>331</v>
      </c>
      <c r="AL40" s="260">
        <v>254</v>
      </c>
      <c r="AM40" s="260">
        <v>295</v>
      </c>
      <c r="AN40" s="260">
        <v>266</v>
      </c>
      <c r="AO40" s="260">
        <v>312</v>
      </c>
      <c r="AP40" s="254"/>
      <c r="AQ40" s="260">
        <f t="shared" ref="AQ40:AY40" si="30">AQ31</f>
        <v>0</v>
      </c>
      <c r="AR40" s="260">
        <f t="shared" si="30"/>
        <v>0</v>
      </c>
      <c r="AS40" s="260">
        <f t="shared" si="30"/>
        <v>0</v>
      </c>
      <c r="AT40" s="260">
        <f t="shared" si="30"/>
        <v>0</v>
      </c>
      <c r="AU40" s="260">
        <f t="shared" si="30"/>
        <v>0</v>
      </c>
      <c r="AV40" s="260">
        <f t="shared" si="30"/>
        <v>0</v>
      </c>
      <c r="AW40" s="260">
        <f t="shared" si="30"/>
        <v>0</v>
      </c>
      <c r="AX40" s="260">
        <f t="shared" si="30"/>
        <v>0</v>
      </c>
      <c r="AY40" s="260">
        <f t="shared" si="30"/>
        <v>0</v>
      </c>
      <c r="AZ40" s="260">
        <v>107</v>
      </c>
      <c r="BA40" s="22">
        <f>BA28</f>
        <v>233</v>
      </c>
      <c r="BB40" s="272"/>
      <c r="BC40" s="272"/>
      <c r="BD40" s="272"/>
      <c r="BE40" s="272"/>
      <c r="BF40" s="260"/>
      <c r="BG40" s="260"/>
      <c r="BH40" s="260"/>
      <c r="BI40" s="260"/>
      <c r="BJ40" s="260"/>
      <c r="BK40" s="260"/>
      <c r="BL40" s="260"/>
      <c r="BM40" s="260"/>
      <c r="BN40" s="260"/>
      <c r="BO40" s="260"/>
      <c r="BP40" s="260"/>
      <c r="BQ40" s="260"/>
      <c r="BR40" s="260"/>
      <c r="BS40" s="260"/>
      <c r="BT40" s="260"/>
      <c r="BU40" s="260"/>
      <c r="BV40" s="260"/>
      <c r="BW40" s="260"/>
      <c r="BX40" s="260"/>
      <c r="BY40" s="260"/>
      <c r="BZ40" s="260"/>
      <c r="CA40" s="260"/>
      <c r="CB40" s="260"/>
      <c r="CC40" s="260"/>
      <c r="CD40" s="260"/>
      <c r="CE40" s="260"/>
      <c r="CF40" s="260"/>
      <c r="CG40" s="260"/>
      <c r="CH40" s="260"/>
      <c r="CI40" s="260"/>
      <c r="CJ40" s="260"/>
      <c r="CK40" s="260"/>
      <c r="CL40" s="260"/>
      <c r="CM40" s="260"/>
      <c r="CN40" s="260"/>
      <c r="CO40" s="260"/>
      <c r="CP40" s="260"/>
      <c r="CQ40" s="260"/>
    </row>
    <row r="41" spans="1:256" s="194" customFormat="1" ht="25.5" hidden="1" x14ac:dyDescent="0.25">
      <c r="A41" s="226" t="s">
        <v>203</v>
      </c>
      <c r="B41" s="248" t="s">
        <v>175</v>
      </c>
      <c r="C41" s="228">
        <v>0</v>
      </c>
      <c r="D41" s="228">
        <v>0</v>
      </c>
      <c r="E41" s="228">
        <v>0</v>
      </c>
      <c r="F41" s="228">
        <v>0</v>
      </c>
      <c r="G41" s="228">
        <v>0</v>
      </c>
      <c r="H41" s="228">
        <v>0</v>
      </c>
      <c r="I41" s="228">
        <v>0</v>
      </c>
      <c r="J41" s="228">
        <v>0</v>
      </c>
      <c r="K41" s="228">
        <v>0</v>
      </c>
      <c r="L41" s="228">
        <v>0</v>
      </c>
      <c r="M41" s="228">
        <v>0</v>
      </c>
      <c r="N41" s="228">
        <v>0</v>
      </c>
      <c r="O41" s="248" t="s">
        <v>175</v>
      </c>
      <c r="P41" s="228">
        <v>0</v>
      </c>
      <c r="Q41" s="228">
        <v>0</v>
      </c>
      <c r="R41" s="228">
        <v>0</v>
      </c>
      <c r="S41" s="228">
        <v>0</v>
      </c>
      <c r="T41" s="228">
        <v>0</v>
      </c>
      <c r="U41" s="228">
        <v>0</v>
      </c>
      <c r="V41" s="228">
        <v>0</v>
      </c>
      <c r="W41" s="228">
        <v>0</v>
      </c>
      <c r="X41" s="228">
        <v>0</v>
      </c>
      <c r="Y41" s="228">
        <v>0</v>
      </c>
      <c r="Z41" s="228">
        <v>0</v>
      </c>
      <c r="AA41" s="228">
        <v>0</v>
      </c>
      <c r="AB41" s="248" t="s">
        <v>175</v>
      </c>
      <c r="AC41" s="228">
        <v>0</v>
      </c>
      <c r="AD41" s="228">
        <v>0</v>
      </c>
      <c r="AE41" s="228">
        <v>0</v>
      </c>
      <c r="AF41" s="228">
        <v>0</v>
      </c>
      <c r="AG41" s="228">
        <v>0</v>
      </c>
      <c r="AH41" s="228">
        <v>1</v>
      </c>
      <c r="AI41" s="248" t="s">
        <v>204</v>
      </c>
      <c r="AJ41" s="228">
        <v>1</v>
      </c>
      <c r="AK41" s="228">
        <v>0</v>
      </c>
      <c r="AL41" s="228">
        <v>0</v>
      </c>
      <c r="AM41" s="228">
        <v>1</v>
      </c>
      <c r="AN41" s="228">
        <v>1</v>
      </c>
      <c r="AO41" s="228" t="s">
        <v>49</v>
      </c>
      <c r="AP41" s="248" t="s">
        <v>204</v>
      </c>
      <c r="AQ41" s="228">
        <f>IFERROR((AQ42/AQ43),0)</f>
        <v>1</v>
      </c>
      <c r="AR41" s="228" t="s">
        <v>49</v>
      </c>
      <c r="AS41" s="228">
        <f t="shared" ref="AS41:AY41" si="31">IFERROR((AS42/AS43),0)</f>
        <v>1</v>
      </c>
      <c r="AT41" s="228">
        <f t="shared" si="31"/>
        <v>1</v>
      </c>
      <c r="AU41" s="228">
        <f t="shared" si="31"/>
        <v>0</v>
      </c>
      <c r="AV41" s="228">
        <f t="shared" si="31"/>
        <v>0</v>
      </c>
      <c r="AW41" s="228">
        <f t="shared" si="31"/>
        <v>1</v>
      </c>
      <c r="AX41" s="228">
        <f t="shared" si="31"/>
        <v>1</v>
      </c>
      <c r="AY41" s="228">
        <f t="shared" si="31"/>
        <v>1</v>
      </c>
      <c r="AZ41" s="228" t="s">
        <v>49</v>
      </c>
      <c r="BA41" s="228" t="s">
        <v>49</v>
      </c>
      <c r="BB41" s="265"/>
      <c r="BC41" s="265"/>
      <c r="BD41" s="265"/>
      <c r="BE41" s="265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</row>
    <row r="42" spans="1:256" hidden="1" x14ac:dyDescent="0.25">
      <c r="A42" s="253" t="s">
        <v>205</v>
      </c>
      <c r="B42" s="254"/>
      <c r="C42" s="255"/>
      <c r="D42" s="255"/>
      <c r="E42" s="255"/>
      <c r="F42" s="255"/>
      <c r="G42" s="255"/>
      <c r="H42" s="255"/>
      <c r="I42" s="255"/>
      <c r="J42" s="255"/>
      <c r="K42" s="255"/>
      <c r="L42" s="255"/>
      <c r="M42" s="255"/>
      <c r="N42" s="255"/>
      <c r="O42" s="254"/>
      <c r="P42" s="255"/>
      <c r="Q42" s="255"/>
      <c r="R42" s="255"/>
      <c r="S42" s="255"/>
      <c r="T42" s="255"/>
      <c r="U42" s="255"/>
      <c r="V42" s="255"/>
      <c r="W42" s="255"/>
      <c r="X42" s="255"/>
      <c r="Y42" s="255"/>
      <c r="Z42" s="255"/>
      <c r="AA42" s="255"/>
      <c r="AB42" s="254"/>
      <c r="AC42" s="255"/>
      <c r="AD42" s="255"/>
      <c r="AE42" s="255"/>
      <c r="AF42" s="255"/>
      <c r="AG42" s="255"/>
      <c r="AH42" s="255" t="e">
        <v>#REF!</v>
      </c>
      <c r="AI42" s="254"/>
      <c r="AJ42" s="238">
        <v>2</v>
      </c>
      <c r="AK42" s="238">
        <v>0</v>
      </c>
      <c r="AL42" s="238">
        <v>0</v>
      </c>
      <c r="AM42" s="238">
        <v>3</v>
      </c>
      <c r="AN42" s="238">
        <v>1</v>
      </c>
      <c r="AO42" s="238">
        <v>0</v>
      </c>
      <c r="AP42" s="254"/>
      <c r="AQ42" s="238">
        <v>3</v>
      </c>
      <c r="AR42" s="238">
        <v>0</v>
      </c>
      <c r="AS42" s="238">
        <v>1</v>
      </c>
      <c r="AT42" s="238">
        <v>1</v>
      </c>
      <c r="AU42" s="238">
        <v>0</v>
      </c>
      <c r="AV42" s="238">
        <v>0</v>
      </c>
      <c r="AW42" s="238">
        <v>1</v>
      </c>
      <c r="AX42" s="238">
        <v>2</v>
      </c>
      <c r="AY42" s="238">
        <v>1</v>
      </c>
      <c r="AZ42" s="238">
        <v>0</v>
      </c>
      <c r="BA42" s="238">
        <v>0</v>
      </c>
      <c r="BB42" s="270"/>
      <c r="BC42" s="270"/>
      <c r="BD42" s="270"/>
      <c r="BE42" s="270"/>
      <c r="BF42" s="238"/>
      <c r="BG42" s="238"/>
      <c r="BH42" s="238"/>
      <c r="BI42" s="238"/>
      <c r="BJ42" s="238"/>
      <c r="BK42" s="238"/>
      <c r="BL42" s="238"/>
      <c r="BM42" s="238"/>
      <c r="BN42" s="238"/>
      <c r="BO42" s="238"/>
      <c r="BP42" s="238"/>
      <c r="BQ42" s="238"/>
      <c r="BR42" s="238"/>
      <c r="BS42" s="238"/>
      <c r="BT42" s="238"/>
      <c r="BU42" s="238"/>
      <c r="BV42" s="238"/>
      <c r="BW42" s="238"/>
      <c r="BX42" s="238"/>
      <c r="BY42" s="238"/>
      <c r="BZ42" s="238"/>
      <c r="CA42" s="238"/>
      <c r="CB42" s="238"/>
      <c r="CC42" s="238"/>
      <c r="CD42" s="238"/>
      <c r="CE42" s="238"/>
      <c r="CF42" s="238"/>
      <c r="CG42" s="238"/>
      <c r="CH42" s="238"/>
      <c r="CI42" s="238"/>
      <c r="CJ42" s="238"/>
      <c r="CK42" s="238"/>
      <c r="CL42" s="238"/>
      <c r="CM42" s="238"/>
      <c r="CN42" s="238"/>
      <c r="CO42" s="238"/>
      <c r="CP42" s="238"/>
      <c r="CQ42" s="238"/>
    </row>
    <row r="43" spans="1:256" hidden="1" x14ac:dyDescent="0.25">
      <c r="A43" s="230" t="s">
        <v>206</v>
      </c>
      <c r="B43" s="254"/>
      <c r="C43" s="260"/>
      <c r="D43" s="260"/>
      <c r="E43" s="260"/>
      <c r="F43" s="260"/>
      <c r="G43" s="260"/>
      <c r="H43" s="260"/>
      <c r="I43" s="260"/>
      <c r="J43" s="260"/>
      <c r="K43" s="260"/>
      <c r="L43" s="260"/>
      <c r="M43" s="260"/>
      <c r="N43" s="260"/>
      <c r="O43" s="254"/>
      <c r="P43" s="260"/>
      <c r="Q43" s="260"/>
      <c r="R43" s="260"/>
      <c r="S43" s="260"/>
      <c r="T43" s="260"/>
      <c r="U43" s="260"/>
      <c r="V43" s="260"/>
      <c r="W43" s="260"/>
      <c r="X43" s="260"/>
      <c r="Y43" s="260"/>
      <c r="Z43" s="260"/>
      <c r="AA43" s="260"/>
      <c r="AB43" s="254"/>
      <c r="AC43" s="260"/>
      <c r="AD43" s="260"/>
      <c r="AE43" s="260"/>
      <c r="AF43" s="260"/>
      <c r="AG43" s="260"/>
      <c r="AH43" s="260" t="e">
        <v>#REF!</v>
      </c>
      <c r="AI43" s="254"/>
      <c r="AJ43" s="22">
        <v>2</v>
      </c>
      <c r="AK43" s="22">
        <v>0</v>
      </c>
      <c r="AL43" s="22">
        <v>0</v>
      </c>
      <c r="AM43" s="22">
        <v>3</v>
      </c>
      <c r="AN43" s="22">
        <v>1</v>
      </c>
      <c r="AO43" s="22">
        <v>0</v>
      </c>
      <c r="AP43" s="254"/>
      <c r="AQ43" s="22">
        <v>3</v>
      </c>
      <c r="AR43" s="22">
        <v>0</v>
      </c>
      <c r="AS43" s="22">
        <v>1</v>
      </c>
      <c r="AT43" s="22">
        <v>1</v>
      </c>
      <c r="AU43" s="22">
        <v>0</v>
      </c>
      <c r="AV43" s="22">
        <v>0</v>
      </c>
      <c r="AW43" s="22">
        <v>1</v>
      </c>
      <c r="AX43" s="22">
        <v>2</v>
      </c>
      <c r="AY43" s="22">
        <v>1</v>
      </c>
      <c r="AZ43" s="22">
        <v>0</v>
      </c>
      <c r="BA43" s="22">
        <v>0</v>
      </c>
      <c r="BB43" s="273"/>
      <c r="BC43" s="273"/>
      <c r="BD43" s="273"/>
      <c r="BE43" s="273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</row>
    <row r="44" spans="1:256" s="205" customFormat="1" x14ac:dyDescent="0.25">
      <c r="A44" s="198" t="s">
        <v>207</v>
      </c>
      <c r="B44" s="274" t="s">
        <v>175</v>
      </c>
      <c r="C44" s="275">
        <v>0</v>
      </c>
      <c r="D44" s="275">
        <v>0</v>
      </c>
      <c r="E44" s="275">
        <v>0</v>
      </c>
      <c r="F44" s="275">
        <v>0</v>
      </c>
      <c r="G44" s="275">
        <v>0</v>
      </c>
      <c r="H44" s="275">
        <v>0</v>
      </c>
      <c r="I44" s="275">
        <v>0</v>
      </c>
      <c r="J44" s="275">
        <v>0</v>
      </c>
      <c r="K44" s="275">
        <v>0</v>
      </c>
      <c r="L44" s="275">
        <v>0</v>
      </c>
      <c r="M44" s="275">
        <v>0</v>
      </c>
      <c r="N44" s="275">
        <v>0</v>
      </c>
      <c r="O44" s="274" t="s">
        <v>175</v>
      </c>
      <c r="P44" s="275">
        <v>0</v>
      </c>
      <c r="Q44" s="275">
        <v>0</v>
      </c>
      <c r="R44" s="275">
        <v>0</v>
      </c>
      <c r="S44" s="275">
        <v>0</v>
      </c>
      <c r="T44" s="275">
        <v>0</v>
      </c>
      <c r="U44" s="275">
        <v>0</v>
      </c>
      <c r="V44" s="275">
        <v>0</v>
      </c>
      <c r="W44" s="275">
        <v>0</v>
      </c>
      <c r="X44" s="275">
        <v>0</v>
      </c>
      <c r="Y44" s="275">
        <v>0</v>
      </c>
      <c r="Z44" s="275">
        <v>0</v>
      </c>
      <c r="AA44" s="275">
        <v>0</v>
      </c>
      <c r="AB44" s="274" t="s">
        <v>175</v>
      </c>
      <c r="AC44" s="275">
        <v>0</v>
      </c>
      <c r="AD44" s="275">
        <v>0</v>
      </c>
      <c r="AE44" s="275">
        <v>0</v>
      </c>
      <c r="AF44" s="275">
        <v>0</v>
      </c>
      <c r="AG44" s="275">
        <v>0</v>
      </c>
      <c r="AH44" s="275">
        <v>1.0416666666666667</v>
      </c>
      <c r="AI44" s="274">
        <v>1</v>
      </c>
      <c r="AJ44" s="275">
        <v>1.55</v>
      </c>
      <c r="AK44" s="275">
        <v>1.875</v>
      </c>
      <c r="AL44" s="275">
        <v>1.4824999999999999</v>
      </c>
      <c r="AM44" s="275">
        <v>1.4</v>
      </c>
      <c r="AN44" s="275">
        <v>1.53</v>
      </c>
      <c r="AO44" s="275">
        <v>1.77</v>
      </c>
      <c r="AP44" s="274">
        <v>1</v>
      </c>
      <c r="AQ44" s="275">
        <f t="shared" ref="AQ44:BA44" si="32">IFERROR((AQ45/AQ46),0)</f>
        <v>1.58</v>
      </c>
      <c r="AR44" s="275">
        <f t="shared" si="32"/>
        <v>1.51</v>
      </c>
      <c r="AS44" s="275">
        <f t="shared" si="32"/>
        <v>1.75</v>
      </c>
      <c r="AT44" s="275">
        <f t="shared" si="32"/>
        <v>1.8</v>
      </c>
      <c r="AU44" s="275">
        <f t="shared" si="32"/>
        <v>1.6</v>
      </c>
      <c r="AV44" s="275">
        <f t="shared" si="32"/>
        <v>1.2945</v>
      </c>
      <c r="AW44" s="275">
        <f t="shared" si="32"/>
        <v>1.59</v>
      </c>
      <c r="AX44" s="275">
        <f t="shared" si="32"/>
        <v>1.5</v>
      </c>
      <c r="AY44" s="275">
        <f t="shared" si="32"/>
        <v>1.55</v>
      </c>
      <c r="AZ44" s="275">
        <f t="shared" si="32"/>
        <v>1.3080895008605853</v>
      </c>
      <c r="BA44" s="275">
        <f t="shared" si="32"/>
        <v>1.1833333333333333</v>
      </c>
      <c r="BB44" s="202" t="s">
        <v>207</v>
      </c>
      <c r="BC44" s="211">
        <v>1</v>
      </c>
      <c r="BD44" s="276">
        <f t="shared" ref="BD44:CQ44" si="33">IFERROR((BD45/BD46),0)</f>
        <v>1.0662358642972536</v>
      </c>
      <c r="BE44" s="276">
        <f t="shared" si="33"/>
        <v>1.1833333333333333</v>
      </c>
      <c r="BF44" s="276">
        <f t="shared" si="33"/>
        <v>1.1727272727272726</v>
      </c>
      <c r="BG44" s="276">
        <f t="shared" si="33"/>
        <v>1.2654545454545454</v>
      </c>
      <c r="BH44" s="276">
        <f t="shared" si="33"/>
        <v>1.26</v>
      </c>
      <c r="BI44" s="276">
        <f t="shared" si="33"/>
        <v>1.4830000000000001</v>
      </c>
      <c r="BJ44" s="276">
        <f t="shared" si="33"/>
        <v>1.48</v>
      </c>
      <c r="BK44" s="276">
        <f t="shared" si="33"/>
        <v>1.6</v>
      </c>
      <c r="BL44" s="276">
        <f t="shared" si="33"/>
        <v>1.7294736842105263</v>
      </c>
      <c r="BM44" s="276">
        <f t="shared" si="33"/>
        <v>1.7294736842105263</v>
      </c>
      <c r="BN44" s="276">
        <f t="shared" si="33"/>
        <v>1</v>
      </c>
      <c r="BO44" s="276">
        <f t="shared" si="33"/>
        <v>1.3863157894736842</v>
      </c>
      <c r="BP44" s="276">
        <f t="shared" si="33"/>
        <v>1.5105263157894737</v>
      </c>
      <c r="BQ44" s="276">
        <f t="shared" si="33"/>
        <v>1.6631578947368422</v>
      </c>
      <c r="BR44" s="276">
        <f t="shared" si="33"/>
        <v>1.5842105263157895</v>
      </c>
      <c r="BS44" s="276">
        <f t="shared" si="33"/>
        <v>1.5105263157894737</v>
      </c>
      <c r="BT44" s="276">
        <f t="shared" si="33"/>
        <v>1.5105263157894737</v>
      </c>
      <c r="BU44" s="276">
        <f t="shared" si="33"/>
        <v>1.351578947368421</v>
      </c>
      <c r="BV44" s="276">
        <f t="shared" si="33"/>
        <v>1.7905263157894737</v>
      </c>
      <c r="BW44" s="276">
        <f t="shared" si="33"/>
        <v>1.9578947368421054</v>
      </c>
      <c r="BX44" s="276">
        <f t="shared" si="33"/>
        <v>1.351578947368421</v>
      </c>
      <c r="BY44" s="276">
        <f t="shared" si="33"/>
        <v>2.0389473684210526</v>
      </c>
      <c r="BZ44" s="276">
        <f t="shared" si="33"/>
        <v>2.3357894736842106</v>
      </c>
      <c r="CA44" s="276">
        <f t="shared" si="33"/>
        <v>2.0315789473684212</v>
      </c>
      <c r="CB44" s="276">
        <f t="shared" si="33"/>
        <v>2.4</v>
      </c>
      <c r="CC44" s="276">
        <f t="shared" si="33"/>
        <v>2.3368421052631581</v>
      </c>
      <c r="CD44" s="276">
        <f t="shared" si="33"/>
        <v>1.9526315789473685</v>
      </c>
      <c r="CE44" s="276">
        <f t="shared" si="33"/>
        <v>0</v>
      </c>
      <c r="CF44" s="276">
        <f t="shared" si="33"/>
        <v>2.0389473684210526</v>
      </c>
      <c r="CG44" s="276">
        <f t="shared" si="33"/>
        <v>0</v>
      </c>
      <c r="CH44" s="276">
        <f t="shared" si="33"/>
        <v>2.3357894736842106</v>
      </c>
      <c r="CI44" s="276">
        <f t="shared" si="33"/>
        <v>0</v>
      </c>
      <c r="CJ44" s="276">
        <f t="shared" si="33"/>
        <v>2.0315789473684212</v>
      </c>
      <c r="CK44" s="276">
        <f t="shared" si="33"/>
        <v>0</v>
      </c>
      <c r="CL44" s="276">
        <f t="shared" si="33"/>
        <v>2.4</v>
      </c>
      <c r="CM44" s="276">
        <f t="shared" si="33"/>
        <v>0</v>
      </c>
      <c r="CN44" s="276">
        <f t="shared" si="33"/>
        <v>2.3368421052631581</v>
      </c>
      <c r="CO44" s="276">
        <f t="shared" si="33"/>
        <v>0</v>
      </c>
      <c r="CP44" s="276">
        <f t="shared" si="33"/>
        <v>1.9105263157894736</v>
      </c>
      <c r="CQ44" s="276">
        <f t="shared" si="33"/>
        <v>0</v>
      </c>
    </row>
    <row r="45" spans="1:256" s="197" customFormat="1" x14ac:dyDescent="0.2">
      <c r="A45" s="277" t="s">
        <v>208</v>
      </c>
      <c r="B45" s="125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125"/>
      <c r="P45" s="238"/>
      <c r="Q45" s="238"/>
      <c r="R45" s="238"/>
      <c r="S45" s="238"/>
      <c r="T45" s="238"/>
      <c r="U45" s="238"/>
      <c r="V45" s="238"/>
      <c r="W45" s="238"/>
      <c r="X45" s="238"/>
      <c r="Y45" s="238"/>
      <c r="Z45" s="238"/>
      <c r="AA45" s="238"/>
      <c r="AB45" s="125"/>
      <c r="AC45" s="238"/>
      <c r="AD45" s="238"/>
      <c r="AE45" s="238"/>
      <c r="AF45" s="238"/>
      <c r="AG45" s="238"/>
      <c r="AH45" s="238">
        <v>1250</v>
      </c>
      <c r="AI45" s="125"/>
      <c r="AJ45" s="238">
        <v>3100</v>
      </c>
      <c r="AK45" s="238">
        <v>3750</v>
      </c>
      <c r="AL45" s="238">
        <v>2965</v>
      </c>
      <c r="AM45" s="238">
        <v>2800</v>
      </c>
      <c r="AN45" s="238">
        <v>3060</v>
      </c>
      <c r="AO45" s="238">
        <v>3540</v>
      </c>
      <c r="AP45" s="125"/>
      <c r="AQ45" s="238">
        <f>Efetividade!Z67+Efetividade!Z68</f>
        <v>3160</v>
      </c>
      <c r="AR45" s="238">
        <f>Efetividade!AB67+Efetividade!AB68</f>
        <v>3020</v>
      </c>
      <c r="AS45" s="238">
        <f>Efetividade!AD67+Efetividade!AD68</f>
        <v>3500</v>
      </c>
      <c r="AT45" s="238">
        <f>Efetividade!AF67+Efetividade!AF68</f>
        <v>3600</v>
      </c>
      <c r="AU45" s="238">
        <f>Efetividade!AH67+Efetividade!AH68</f>
        <v>3200</v>
      </c>
      <c r="AV45" s="238">
        <f>Efetividade!AJ67+Efetividade!AJ68</f>
        <v>2589</v>
      </c>
      <c r="AW45" s="238">
        <f>Efetividade!AL67+Efetividade!AL68</f>
        <v>3180</v>
      </c>
      <c r="AX45" s="238">
        <f>Efetividade!AN67+Efetividade!AN68</f>
        <v>3000</v>
      </c>
      <c r="AY45" s="238">
        <f>Efetividade!AP67+Efetividade!AP68</f>
        <v>3100</v>
      </c>
      <c r="AZ45" s="278">
        <v>760</v>
      </c>
      <c r="BA45" s="238">
        <v>1420</v>
      </c>
      <c r="BB45" s="195" t="s">
        <v>208</v>
      </c>
      <c r="BC45" s="125"/>
      <c r="BD45" s="238">
        <f>BA45-AZ45</f>
        <v>660</v>
      </c>
      <c r="BE45" s="238">
        <f>BA45</f>
        <v>1420</v>
      </c>
      <c r="BF45" s="238">
        <f>Efetividade!AT67</f>
        <v>1290</v>
      </c>
      <c r="BG45" s="238">
        <f>Efetividade!AV67</f>
        <v>1392</v>
      </c>
      <c r="BH45" s="238">
        <v>1386</v>
      </c>
      <c r="BI45" s="238">
        <v>2966</v>
      </c>
      <c r="BJ45" s="238">
        <v>2960</v>
      </c>
      <c r="BK45" s="238">
        <f>Efetividade!BD67+Efetividade!BD68</f>
        <v>3200</v>
      </c>
      <c r="BL45" s="238">
        <f>Efetividade!BF67+Efetividade!BF68</f>
        <v>3286</v>
      </c>
      <c r="BM45" s="238">
        <f>Efetividade!BF67+Efetividade!BF68</f>
        <v>3286</v>
      </c>
      <c r="BN45" s="238">
        <v>1900</v>
      </c>
      <c r="BO45" s="238">
        <v>2634</v>
      </c>
      <c r="BP45" s="238">
        <f>Efetividade!BN67+Efetividade!BN68</f>
        <v>2870</v>
      </c>
      <c r="BQ45" s="238">
        <v>3160</v>
      </c>
      <c r="BR45" s="238">
        <f>Efetividade!BR67+Efetividade!BR68</f>
        <v>3010</v>
      </c>
      <c r="BS45" s="238">
        <f>Efetividade!BT67+Efetividade!BT68</f>
        <v>2870</v>
      </c>
      <c r="BT45" s="238">
        <f>Efetividade!BT67+Efetividade!BT68</f>
        <v>2870</v>
      </c>
      <c r="BU45" s="238">
        <f>Efetividade!BX67+Efetividade!BX68</f>
        <v>2568</v>
      </c>
      <c r="BV45" s="238">
        <f>Efetividade!BZ67+Efetividade!BZ68</f>
        <v>3402</v>
      </c>
      <c r="BW45" s="238">
        <f>Efetividade!CB67+Efetividade!CB68</f>
        <v>3720</v>
      </c>
      <c r="BX45" s="238">
        <f>Efetividade!BX67+Efetividade!BX68</f>
        <v>2568</v>
      </c>
      <c r="BY45" s="238">
        <f>Efetividade!CF67+Efetividade!CF68</f>
        <v>3874</v>
      </c>
      <c r="BZ45" s="238">
        <f>Efetividade!CH67+Efetividade!CH68</f>
        <v>4438</v>
      </c>
      <c r="CA45" s="238">
        <f>Efetividade!CJ67+Efetividade!CJ68</f>
        <v>3860</v>
      </c>
      <c r="CB45" s="238">
        <f>Efetividade!CL67+Efetividade!CL68</f>
        <v>4560</v>
      </c>
      <c r="CC45" s="238">
        <f>Efetividade!CN67+Efetividade!CN68</f>
        <v>4440</v>
      </c>
      <c r="CD45" s="238">
        <f>Efetividade!CD67+Efetividade!CD68</f>
        <v>3710</v>
      </c>
      <c r="CE45" s="238">
        <f>Efetividade!CE67+Efetividade!CE68</f>
        <v>0</v>
      </c>
      <c r="CF45" s="238">
        <f>Efetividade!CF67+Efetividade!CF68</f>
        <v>3874</v>
      </c>
      <c r="CG45" s="238">
        <f>Efetividade!CG67+Efetividade!CG68</f>
        <v>0</v>
      </c>
      <c r="CH45" s="238">
        <f>Efetividade!CH67+Efetividade!CH68</f>
        <v>4438</v>
      </c>
      <c r="CI45" s="238">
        <f>Efetividade!CI67+Efetividade!CI68</f>
        <v>0</v>
      </c>
      <c r="CJ45" s="238">
        <f>Efetividade!CJ67+Efetividade!CJ68</f>
        <v>3860</v>
      </c>
      <c r="CK45" s="238">
        <f>Efetividade!CK67+Efetividade!CK68</f>
        <v>0</v>
      </c>
      <c r="CL45" s="238">
        <f>Efetividade!CL67+Efetividade!CL68</f>
        <v>4560</v>
      </c>
      <c r="CM45" s="238">
        <f>Efetividade!CM67+Efetividade!CM68</f>
        <v>0</v>
      </c>
      <c r="CN45" s="238">
        <f>Efetividade!CN67+Efetividade!CN68</f>
        <v>4440</v>
      </c>
      <c r="CO45" s="238">
        <f>Efetividade!CO67+Efetividade!CO68</f>
        <v>0</v>
      </c>
      <c r="CP45" s="238">
        <f>Efetividade!CP67+Efetividade!CP68</f>
        <v>3630</v>
      </c>
      <c r="CQ45" s="238">
        <f>Efetividade!CQ67+Efetividade!CQ68</f>
        <v>0</v>
      </c>
      <c r="CR45" s="196"/>
      <c r="CS45" s="196"/>
      <c r="CT45" s="196"/>
      <c r="CU45" s="196"/>
      <c r="CV45" s="196"/>
      <c r="CW45" s="196"/>
      <c r="CX45" s="196"/>
      <c r="CY45" s="196"/>
      <c r="CZ45" s="196"/>
      <c r="DA45" s="196"/>
      <c r="DB45" s="196"/>
      <c r="DC45" s="196"/>
      <c r="DD45" s="196"/>
      <c r="DE45" s="196"/>
      <c r="DF45" s="196"/>
      <c r="DG45" s="196"/>
      <c r="DH45" s="196"/>
      <c r="DI45" s="196"/>
      <c r="DJ45" s="196"/>
      <c r="DK45" s="196"/>
      <c r="DL45" s="196"/>
      <c r="DM45" s="196"/>
      <c r="DN45" s="196"/>
      <c r="DO45" s="196"/>
      <c r="DP45" s="196"/>
      <c r="DQ45" s="196"/>
      <c r="DR45" s="196"/>
      <c r="DS45" s="196"/>
      <c r="DT45" s="196"/>
      <c r="DU45" s="196"/>
      <c r="DV45" s="196"/>
      <c r="DW45" s="196"/>
      <c r="DX45" s="196"/>
      <c r="DY45" s="196"/>
      <c r="DZ45" s="196"/>
      <c r="EA45" s="196"/>
      <c r="EB45" s="196"/>
      <c r="EC45" s="196"/>
      <c r="ED45" s="196"/>
      <c r="EE45" s="196"/>
      <c r="EF45" s="196"/>
      <c r="EG45" s="196"/>
      <c r="EH45" s="196"/>
      <c r="EI45" s="196"/>
      <c r="EJ45" s="196"/>
      <c r="EK45" s="196"/>
      <c r="EL45" s="196"/>
      <c r="EM45" s="196"/>
      <c r="EN45" s="196"/>
      <c r="EO45" s="196"/>
      <c r="EP45" s="196"/>
      <c r="EQ45" s="196"/>
      <c r="ER45" s="196"/>
      <c r="ES45" s="196"/>
      <c r="ET45" s="196"/>
      <c r="EU45" s="196"/>
      <c r="EV45" s="196"/>
      <c r="EW45" s="196"/>
      <c r="EX45" s="196"/>
      <c r="EY45" s="196"/>
      <c r="EZ45" s="196"/>
      <c r="FA45" s="196"/>
      <c r="FB45" s="196"/>
      <c r="FC45" s="196"/>
      <c r="FD45" s="196"/>
      <c r="FE45" s="196"/>
      <c r="FF45" s="196"/>
      <c r="FG45" s="196"/>
      <c r="FH45" s="196"/>
      <c r="FI45" s="196"/>
      <c r="FJ45" s="196"/>
      <c r="FK45" s="196"/>
      <c r="FL45" s="196"/>
      <c r="FM45" s="196"/>
      <c r="FN45" s="196"/>
      <c r="FO45" s="196"/>
      <c r="FP45" s="196"/>
      <c r="FQ45" s="196"/>
      <c r="FR45" s="196"/>
      <c r="FS45" s="196"/>
      <c r="FT45" s="196"/>
      <c r="FU45" s="196"/>
      <c r="FV45" s="196"/>
      <c r="FW45" s="196"/>
      <c r="FX45" s="196"/>
      <c r="FY45" s="196"/>
      <c r="FZ45" s="196"/>
      <c r="GA45" s="196"/>
      <c r="GB45" s="196"/>
      <c r="GC45" s="196"/>
      <c r="GD45" s="196"/>
      <c r="GE45" s="196"/>
      <c r="GF45" s="196"/>
      <c r="GG45" s="196"/>
      <c r="GH45" s="196"/>
      <c r="GI45" s="196"/>
      <c r="GJ45" s="196"/>
      <c r="GK45" s="196"/>
      <c r="GL45" s="196"/>
      <c r="GM45" s="196"/>
      <c r="GN45" s="196"/>
      <c r="GO45" s="196"/>
      <c r="GP45" s="196"/>
      <c r="GQ45" s="196"/>
      <c r="GR45" s="196"/>
      <c r="GS45" s="196"/>
      <c r="GT45" s="196"/>
      <c r="GU45" s="196"/>
      <c r="GV45" s="196"/>
      <c r="GW45" s="196"/>
      <c r="GX45" s="196"/>
      <c r="GY45" s="196"/>
      <c r="GZ45" s="196"/>
      <c r="HA45" s="196"/>
      <c r="HB45" s="196"/>
      <c r="HC45" s="196"/>
      <c r="HD45" s="196"/>
      <c r="HE45" s="196"/>
      <c r="HF45" s="196"/>
      <c r="HG45" s="196"/>
      <c r="HH45" s="196"/>
      <c r="HI45" s="196"/>
      <c r="HJ45" s="196"/>
      <c r="HK45" s="196"/>
      <c r="HL45" s="196"/>
      <c r="HM45" s="196"/>
      <c r="HN45" s="196"/>
      <c r="HO45" s="196"/>
      <c r="HP45" s="196"/>
      <c r="HQ45" s="196"/>
      <c r="HR45" s="196"/>
      <c r="HS45" s="196"/>
      <c r="HT45" s="196"/>
      <c r="HU45" s="196"/>
      <c r="HV45" s="196"/>
      <c r="HW45" s="196"/>
      <c r="HX45" s="196"/>
      <c r="HY45" s="196"/>
      <c r="HZ45" s="196"/>
      <c r="IA45" s="196"/>
      <c r="IB45" s="196"/>
      <c r="IC45" s="196"/>
      <c r="ID45" s="196"/>
      <c r="IE45" s="196"/>
      <c r="IF45" s="196"/>
      <c r="IG45" s="196"/>
      <c r="IH45" s="196"/>
      <c r="II45" s="196"/>
      <c r="IJ45" s="196"/>
      <c r="IK45" s="196"/>
      <c r="IL45" s="196"/>
      <c r="IM45" s="196"/>
      <c r="IN45" s="196"/>
      <c r="IO45" s="196"/>
      <c r="IP45" s="196"/>
      <c r="IQ45" s="196"/>
      <c r="IR45" s="196"/>
      <c r="IS45" s="196"/>
      <c r="IT45" s="196"/>
      <c r="IU45" s="196"/>
      <c r="IV45" s="196"/>
    </row>
    <row r="46" spans="1:256" s="197" customFormat="1" x14ac:dyDescent="0.2">
      <c r="A46" s="195" t="s">
        <v>209</v>
      </c>
      <c r="B46" s="1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125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125"/>
      <c r="AC46" s="22"/>
      <c r="AD46" s="22"/>
      <c r="AE46" s="22"/>
      <c r="AF46" s="22"/>
      <c r="AG46" s="22"/>
      <c r="AH46" s="22">
        <v>1200</v>
      </c>
      <c r="AI46" s="125"/>
      <c r="AJ46" s="22">
        <v>2000</v>
      </c>
      <c r="AK46" s="22">
        <v>2000</v>
      </c>
      <c r="AL46" s="22">
        <v>2000</v>
      </c>
      <c r="AM46" s="22">
        <v>2000</v>
      </c>
      <c r="AN46" s="22">
        <v>2000</v>
      </c>
      <c r="AO46" s="22">
        <v>2000</v>
      </c>
      <c r="AP46" s="125"/>
      <c r="AQ46" s="22">
        <f>AO46</f>
        <v>2000</v>
      </c>
      <c r="AR46" s="22">
        <f t="shared" ref="AR46:AY46" si="34">AQ46</f>
        <v>2000</v>
      </c>
      <c r="AS46" s="22">
        <f t="shared" si="34"/>
        <v>2000</v>
      </c>
      <c r="AT46" s="22">
        <f t="shared" si="34"/>
        <v>2000</v>
      </c>
      <c r="AU46" s="22">
        <f t="shared" si="34"/>
        <v>2000</v>
      </c>
      <c r="AV46" s="22">
        <f t="shared" si="34"/>
        <v>2000</v>
      </c>
      <c r="AW46" s="22">
        <f t="shared" si="34"/>
        <v>2000</v>
      </c>
      <c r="AX46" s="22">
        <f t="shared" si="34"/>
        <v>2000</v>
      </c>
      <c r="AY46" s="22">
        <f t="shared" si="34"/>
        <v>2000</v>
      </c>
      <c r="AZ46" s="22">
        <v>581</v>
      </c>
      <c r="BA46" s="22">
        <v>1200</v>
      </c>
      <c r="BB46" s="195" t="s">
        <v>209</v>
      </c>
      <c r="BC46" s="125"/>
      <c r="BD46" s="22">
        <f>BA46-AZ46</f>
        <v>619</v>
      </c>
      <c r="BE46" s="22">
        <f>BA46</f>
        <v>1200</v>
      </c>
      <c r="BF46" s="22">
        <v>1100</v>
      </c>
      <c r="BG46" s="22">
        <v>1100</v>
      </c>
      <c r="BH46" s="22">
        <v>1100</v>
      </c>
      <c r="BI46" s="22">
        <v>2000</v>
      </c>
      <c r="BJ46" s="22">
        <v>2000</v>
      </c>
      <c r="BK46" s="22">
        <f>Produção!$BI$8</f>
        <v>2000</v>
      </c>
      <c r="BL46" s="22">
        <f>Produção!BI64+Produção!BI65</f>
        <v>1900</v>
      </c>
      <c r="BM46" s="22">
        <f>Produção!BL64+Produção!BL65</f>
        <v>1900</v>
      </c>
      <c r="BN46" s="22">
        <v>1900</v>
      </c>
      <c r="BO46" s="22">
        <v>1900</v>
      </c>
      <c r="BP46" s="22">
        <v>1900</v>
      </c>
      <c r="BQ46" s="22">
        <v>1900</v>
      </c>
      <c r="BR46" s="22">
        <v>1900</v>
      </c>
      <c r="BS46" s="22">
        <v>1900</v>
      </c>
      <c r="BT46" s="22">
        <v>1900</v>
      </c>
      <c r="BU46" s="22">
        <v>1900</v>
      </c>
      <c r="BV46" s="22">
        <v>1900</v>
      </c>
      <c r="BW46" s="22">
        <v>1900</v>
      </c>
      <c r="BX46" s="22">
        <v>1900</v>
      </c>
      <c r="BY46" s="22">
        <v>1900</v>
      </c>
      <c r="BZ46" s="22">
        <v>1900</v>
      </c>
      <c r="CA46" s="22">
        <v>1900</v>
      </c>
      <c r="CB46" s="22">
        <v>1900</v>
      </c>
      <c r="CC46" s="22">
        <v>1900</v>
      </c>
      <c r="CD46" s="22">
        <v>1900</v>
      </c>
      <c r="CE46" s="22">
        <v>1900</v>
      </c>
      <c r="CF46" s="22">
        <v>1900</v>
      </c>
      <c r="CG46" s="22">
        <v>1900</v>
      </c>
      <c r="CH46" s="22">
        <v>1900</v>
      </c>
      <c r="CI46" s="22">
        <v>1900</v>
      </c>
      <c r="CJ46" s="22">
        <v>1900</v>
      </c>
      <c r="CK46" s="22">
        <v>1900</v>
      </c>
      <c r="CL46" s="22">
        <v>1900</v>
      </c>
      <c r="CM46" s="22">
        <v>1900</v>
      </c>
      <c r="CN46" s="22">
        <v>1900</v>
      </c>
      <c r="CO46" s="22">
        <v>1900</v>
      </c>
      <c r="CP46" s="22">
        <v>1900</v>
      </c>
      <c r="CQ46" s="22">
        <v>1900</v>
      </c>
      <c r="CR46" s="196"/>
      <c r="CS46" s="196"/>
      <c r="CT46" s="196"/>
      <c r="CU46" s="196"/>
      <c r="CV46" s="196"/>
      <c r="CW46" s="196"/>
      <c r="CX46" s="196"/>
      <c r="CY46" s="196"/>
      <c r="CZ46" s="196"/>
      <c r="DA46" s="196"/>
      <c r="DB46" s="196"/>
      <c r="DC46" s="196"/>
      <c r="DD46" s="196"/>
      <c r="DE46" s="196"/>
      <c r="DF46" s="196"/>
      <c r="DG46" s="196"/>
      <c r="DH46" s="196"/>
      <c r="DI46" s="196"/>
      <c r="DJ46" s="196"/>
      <c r="DK46" s="196"/>
      <c r="DL46" s="196"/>
      <c r="DM46" s="196"/>
      <c r="DN46" s="196"/>
      <c r="DO46" s="196"/>
      <c r="DP46" s="196"/>
      <c r="DQ46" s="196"/>
      <c r="DR46" s="196"/>
      <c r="DS46" s="196"/>
      <c r="DT46" s="196"/>
      <c r="DU46" s="196"/>
      <c r="DV46" s="196"/>
      <c r="DW46" s="196"/>
      <c r="DX46" s="196"/>
      <c r="DY46" s="196"/>
      <c r="DZ46" s="196"/>
      <c r="EA46" s="196"/>
      <c r="EB46" s="196"/>
      <c r="EC46" s="196"/>
      <c r="ED46" s="196"/>
      <c r="EE46" s="196"/>
      <c r="EF46" s="196"/>
      <c r="EG46" s="196"/>
      <c r="EH46" s="196"/>
      <c r="EI46" s="196"/>
      <c r="EJ46" s="196"/>
      <c r="EK46" s="196"/>
      <c r="EL46" s="196"/>
      <c r="EM46" s="196"/>
      <c r="EN46" s="196"/>
      <c r="EO46" s="196"/>
      <c r="EP46" s="196"/>
      <c r="EQ46" s="196"/>
      <c r="ER46" s="196"/>
      <c r="ES46" s="196"/>
      <c r="ET46" s="196"/>
      <c r="EU46" s="196"/>
      <c r="EV46" s="196"/>
      <c r="EW46" s="196"/>
      <c r="EX46" s="196"/>
      <c r="EY46" s="196"/>
      <c r="EZ46" s="196"/>
      <c r="FA46" s="196"/>
      <c r="FB46" s="196"/>
      <c r="FC46" s="196"/>
      <c r="FD46" s="196"/>
      <c r="FE46" s="196"/>
      <c r="FF46" s="196"/>
      <c r="FG46" s="196"/>
      <c r="FH46" s="196"/>
      <c r="FI46" s="196"/>
      <c r="FJ46" s="196"/>
      <c r="FK46" s="196"/>
      <c r="FL46" s="196"/>
      <c r="FM46" s="196"/>
      <c r="FN46" s="196"/>
      <c r="FO46" s="196"/>
      <c r="FP46" s="196"/>
      <c r="FQ46" s="196"/>
      <c r="FR46" s="196"/>
      <c r="FS46" s="196"/>
      <c r="FT46" s="196"/>
      <c r="FU46" s="196"/>
      <c r="FV46" s="196"/>
      <c r="FW46" s="196"/>
      <c r="FX46" s="196"/>
      <c r="FY46" s="196"/>
      <c r="FZ46" s="196"/>
      <c r="GA46" s="196"/>
      <c r="GB46" s="196"/>
      <c r="GC46" s="196"/>
      <c r="GD46" s="196"/>
      <c r="GE46" s="196"/>
      <c r="GF46" s="196"/>
      <c r="GG46" s="196"/>
      <c r="GH46" s="196"/>
      <c r="GI46" s="196"/>
      <c r="GJ46" s="196"/>
      <c r="GK46" s="196"/>
      <c r="GL46" s="196"/>
      <c r="GM46" s="196"/>
      <c r="GN46" s="196"/>
      <c r="GO46" s="196"/>
      <c r="GP46" s="196"/>
      <c r="GQ46" s="196"/>
      <c r="GR46" s="196"/>
      <c r="GS46" s="196"/>
      <c r="GT46" s="196"/>
      <c r="GU46" s="196"/>
      <c r="GV46" s="196"/>
      <c r="GW46" s="196"/>
      <c r="GX46" s="196"/>
      <c r="GY46" s="196"/>
      <c r="GZ46" s="196"/>
      <c r="HA46" s="196"/>
      <c r="HB46" s="196"/>
      <c r="HC46" s="196"/>
      <c r="HD46" s="196"/>
      <c r="HE46" s="196"/>
      <c r="HF46" s="196"/>
      <c r="HG46" s="196"/>
      <c r="HH46" s="196"/>
      <c r="HI46" s="196"/>
      <c r="HJ46" s="196"/>
      <c r="HK46" s="196"/>
      <c r="HL46" s="196"/>
      <c r="HM46" s="196"/>
      <c r="HN46" s="196"/>
      <c r="HO46" s="196"/>
      <c r="HP46" s="196"/>
      <c r="HQ46" s="196"/>
      <c r="HR46" s="196"/>
      <c r="HS46" s="196"/>
      <c r="HT46" s="196"/>
      <c r="HU46" s="196"/>
      <c r="HV46" s="196"/>
      <c r="HW46" s="196"/>
      <c r="HX46" s="196"/>
      <c r="HY46" s="196"/>
      <c r="HZ46" s="196"/>
      <c r="IA46" s="196"/>
      <c r="IB46" s="196"/>
      <c r="IC46" s="196"/>
      <c r="ID46" s="196"/>
      <c r="IE46" s="196"/>
      <c r="IF46" s="196"/>
      <c r="IG46" s="196"/>
      <c r="IH46" s="196"/>
      <c r="II46" s="196"/>
      <c r="IJ46" s="196"/>
      <c r="IK46" s="196"/>
      <c r="IL46" s="196"/>
      <c r="IM46" s="196"/>
      <c r="IN46" s="196"/>
      <c r="IO46" s="196"/>
      <c r="IP46" s="196"/>
      <c r="IQ46" s="196"/>
      <c r="IR46" s="196"/>
      <c r="IS46" s="196"/>
      <c r="IT46" s="196"/>
      <c r="IU46" s="196"/>
      <c r="IV46" s="196"/>
    </row>
    <row r="47" spans="1:256" s="194" customFormat="1" ht="24" customHeight="1" x14ac:dyDescent="0.25">
      <c r="A47" s="226" t="s">
        <v>210</v>
      </c>
      <c r="B47" s="248" t="s">
        <v>175</v>
      </c>
      <c r="C47" s="228">
        <v>0</v>
      </c>
      <c r="D47" s="228">
        <v>0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0</v>
      </c>
      <c r="L47" s="228">
        <v>0</v>
      </c>
      <c r="M47" s="228">
        <v>0</v>
      </c>
      <c r="N47" s="228">
        <v>0</v>
      </c>
      <c r="O47" s="248" t="s">
        <v>175</v>
      </c>
      <c r="P47" s="228">
        <v>0</v>
      </c>
      <c r="Q47" s="228">
        <v>0</v>
      </c>
      <c r="R47" s="228">
        <v>0</v>
      </c>
      <c r="S47" s="228">
        <v>0</v>
      </c>
      <c r="T47" s="228">
        <v>0</v>
      </c>
      <c r="U47" s="228">
        <v>0</v>
      </c>
      <c r="V47" s="228">
        <v>0</v>
      </c>
      <c r="W47" s="228">
        <v>0</v>
      </c>
      <c r="X47" s="228">
        <v>0</v>
      </c>
      <c r="Y47" s="228">
        <v>0</v>
      </c>
      <c r="Z47" s="228">
        <v>0</v>
      </c>
      <c r="AA47" s="228">
        <v>0</v>
      </c>
      <c r="AB47" s="248" t="s">
        <v>175</v>
      </c>
      <c r="AC47" s="228">
        <v>0</v>
      </c>
      <c r="AD47" s="228">
        <v>0</v>
      </c>
      <c r="AE47" s="228">
        <v>0</v>
      </c>
      <c r="AF47" s="228">
        <v>0</v>
      </c>
      <c r="AG47" s="228">
        <v>0</v>
      </c>
      <c r="AH47" s="228">
        <v>0.99119127516778527</v>
      </c>
      <c r="AI47" s="248" t="s">
        <v>211</v>
      </c>
      <c r="AJ47" s="228">
        <v>1</v>
      </c>
      <c r="AK47" s="228">
        <v>1</v>
      </c>
      <c r="AL47" s="228">
        <v>1</v>
      </c>
      <c r="AM47" s="228">
        <v>1</v>
      </c>
      <c r="AN47" s="228">
        <v>1</v>
      </c>
      <c r="AO47" s="228">
        <v>1</v>
      </c>
      <c r="AP47" s="248" t="s">
        <v>211</v>
      </c>
      <c r="AQ47" s="228">
        <f t="shared" ref="AQ47:BA47" si="35">IFERROR((AQ48/AQ49),0)</f>
        <v>1</v>
      </c>
      <c r="AR47" s="228">
        <f t="shared" si="35"/>
        <v>1</v>
      </c>
      <c r="AS47" s="228">
        <f t="shared" si="35"/>
        <v>1</v>
      </c>
      <c r="AT47" s="228">
        <f t="shared" si="35"/>
        <v>1</v>
      </c>
      <c r="AU47" s="228">
        <f t="shared" si="35"/>
        <v>1</v>
      </c>
      <c r="AV47" s="228">
        <f t="shared" si="35"/>
        <v>1</v>
      </c>
      <c r="AW47" s="228">
        <f t="shared" si="35"/>
        <v>1</v>
      </c>
      <c r="AX47" s="228">
        <f t="shared" si="35"/>
        <v>1</v>
      </c>
      <c r="AY47" s="228">
        <f t="shared" si="35"/>
        <v>1</v>
      </c>
      <c r="AZ47" s="228">
        <f t="shared" si="35"/>
        <v>1</v>
      </c>
      <c r="BA47" s="228">
        <f t="shared" si="35"/>
        <v>1</v>
      </c>
      <c r="BB47" s="229" t="s">
        <v>210</v>
      </c>
      <c r="BC47" s="266" t="s">
        <v>211</v>
      </c>
      <c r="BD47" s="79">
        <f t="shared" ref="BD47:CQ47" si="36">IFERROR(ROUND((BD48/BD49),4),0)</f>
        <v>1</v>
      </c>
      <c r="BE47" s="79">
        <f t="shared" si="36"/>
        <v>1</v>
      </c>
      <c r="BF47" s="79">
        <f t="shared" si="36"/>
        <v>1</v>
      </c>
      <c r="BG47" s="79">
        <f t="shared" si="36"/>
        <v>1</v>
      </c>
      <c r="BH47" s="79">
        <f t="shared" si="36"/>
        <v>1</v>
      </c>
      <c r="BI47" s="79">
        <f t="shared" si="36"/>
        <v>1</v>
      </c>
      <c r="BJ47" s="79">
        <f t="shared" si="36"/>
        <v>1</v>
      </c>
      <c r="BK47" s="79">
        <f t="shared" si="36"/>
        <v>1</v>
      </c>
      <c r="BL47" s="79">
        <f t="shared" si="36"/>
        <v>1</v>
      </c>
      <c r="BM47" s="79">
        <f t="shared" si="36"/>
        <v>1</v>
      </c>
      <c r="BN47" s="79">
        <f t="shared" si="36"/>
        <v>1</v>
      </c>
      <c r="BO47" s="79">
        <f t="shared" si="36"/>
        <v>1</v>
      </c>
      <c r="BP47" s="79">
        <f t="shared" si="36"/>
        <v>1</v>
      </c>
      <c r="BQ47" s="79">
        <f t="shared" si="36"/>
        <v>1</v>
      </c>
      <c r="BR47" s="79">
        <f t="shared" si="36"/>
        <v>1</v>
      </c>
      <c r="BS47" s="79">
        <f t="shared" si="36"/>
        <v>1</v>
      </c>
      <c r="BT47" s="79">
        <f t="shared" si="36"/>
        <v>1</v>
      </c>
      <c r="BU47" s="79">
        <f t="shared" si="36"/>
        <v>1</v>
      </c>
      <c r="BV47" s="79">
        <f t="shared" si="36"/>
        <v>1</v>
      </c>
      <c r="BW47" s="79">
        <f t="shared" si="36"/>
        <v>1</v>
      </c>
      <c r="BX47" s="79">
        <f t="shared" si="36"/>
        <v>1</v>
      </c>
      <c r="BY47" s="79">
        <f t="shared" si="36"/>
        <v>1</v>
      </c>
      <c r="BZ47" s="79">
        <f t="shared" si="36"/>
        <v>1</v>
      </c>
      <c r="CA47" s="79">
        <f t="shared" si="36"/>
        <v>1</v>
      </c>
      <c r="CB47" s="79">
        <f t="shared" si="36"/>
        <v>1</v>
      </c>
      <c r="CC47" s="79">
        <f t="shared" si="36"/>
        <v>1</v>
      </c>
      <c r="CD47" s="79">
        <f t="shared" si="36"/>
        <v>1</v>
      </c>
      <c r="CE47" s="79">
        <f t="shared" si="36"/>
        <v>0</v>
      </c>
      <c r="CF47" s="79">
        <f t="shared" si="36"/>
        <v>0</v>
      </c>
      <c r="CG47" s="79">
        <f t="shared" si="36"/>
        <v>0</v>
      </c>
      <c r="CH47" s="79">
        <f t="shared" si="36"/>
        <v>0</v>
      </c>
      <c r="CI47" s="79">
        <f t="shared" si="36"/>
        <v>0</v>
      </c>
      <c r="CJ47" s="79">
        <f t="shared" si="36"/>
        <v>0</v>
      </c>
      <c r="CK47" s="79">
        <f t="shared" si="36"/>
        <v>0</v>
      </c>
      <c r="CL47" s="79">
        <f t="shared" si="36"/>
        <v>0</v>
      </c>
      <c r="CM47" s="79">
        <f t="shared" si="36"/>
        <v>0</v>
      </c>
      <c r="CN47" s="79">
        <f t="shared" si="36"/>
        <v>0</v>
      </c>
      <c r="CO47" s="79">
        <f t="shared" si="36"/>
        <v>0</v>
      </c>
      <c r="CP47" s="79">
        <f t="shared" si="36"/>
        <v>0</v>
      </c>
      <c r="CQ47" s="79">
        <f t="shared" si="36"/>
        <v>0</v>
      </c>
    </row>
    <row r="48" spans="1:256" s="197" customFormat="1" x14ac:dyDescent="0.2">
      <c r="A48" s="277" t="s">
        <v>212</v>
      </c>
      <c r="B48" s="125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125"/>
      <c r="P48" s="238"/>
      <c r="Q48" s="238"/>
      <c r="R48" s="238"/>
      <c r="S48" s="238"/>
      <c r="T48" s="238"/>
      <c r="U48" s="238"/>
      <c r="V48" s="238"/>
      <c r="W48" s="238"/>
      <c r="X48" s="238"/>
      <c r="Y48" s="238"/>
      <c r="Z48" s="238"/>
      <c r="AA48" s="238"/>
      <c r="AB48" s="125"/>
      <c r="AC48" s="238"/>
      <c r="AD48" s="238"/>
      <c r="AE48" s="238"/>
      <c r="AF48" s="238"/>
      <c r="AG48" s="238"/>
      <c r="AH48" s="238">
        <v>2363</v>
      </c>
      <c r="AI48" s="125"/>
      <c r="AJ48" s="238">
        <v>2629</v>
      </c>
      <c r="AK48" s="238">
        <v>2160</v>
      </c>
      <c r="AL48" s="238">
        <v>2204</v>
      </c>
      <c r="AM48" s="238">
        <v>2278</v>
      </c>
      <c r="AN48" s="238">
        <v>2403</v>
      </c>
      <c r="AO48" s="238">
        <v>2534</v>
      </c>
      <c r="AP48" s="125"/>
      <c r="AQ48" s="238">
        <f>Produção!AT108+Produção!AT110+Produção!AT111+Produção!AT112+Produção!AT125+Produção!AT127+Produção!AT128+Produção!AT129</f>
        <v>2509</v>
      </c>
      <c r="AR48" s="238">
        <f>Produção!AU108+Produção!AU110+Produção!AU111+Produção!AU112+Produção!AU125+Produção!AU127+Produção!AU128+Produção!AU129</f>
        <v>2895</v>
      </c>
      <c r="AS48" s="238">
        <f>Produção!AV108+Produção!AV110+Produção!AV111+Produção!AV112+Produção!AV125+Produção!AV127+Produção!AV128+Produção!AV129</f>
        <v>2652</v>
      </c>
      <c r="AT48" s="238">
        <f>Produção!AW108+Produção!AW110+Produção!AW111+Produção!AW112+Produção!AW125+Produção!AW127+Produção!AW128+Produção!AW129</f>
        <v>3019</v>
      </c>
      <c r="AU48" s="238">
        <f>Produção!AX108+Produção!AX110+Produção!AX111+Produção!AX112+Produção!AX125+Produção!AX127+Produção!AX128+Produção!AX129</f>
        <v>3052</v>
      </c>
      <c r="AV48" s="238">
        <f>Produção!AY108+Produção!AY110+Produção!AY111+Produção!AY112+Produção!AY125+Produção!AY127+Produção!AY128+Produção!AY129</f>
        <v>2784</v>
      </c>
      <c r="AW48" s="238">
        <f>Produção!AZ108+Produção!AZ110+Produção!AZ111+Produção!AZ112+Produção!AZ125+Produção!AZ127+Produção!AZ128+Produção!AZ129</f>
        <v>3034</v>
      </c>
      <c r="AX48" s="238">
        <f>Produção!BC108+Produção!BC110+Produção!BC111+Produção!BC112+Produção!BC125+Produção!BC127+Produção!BC128+Produção!BC129</f>
        <v>2869</v>
      </c>
      <c r="AY48" s="238">
        <f>Produção!BD108+Produção!BD110+Produção!BD111+Produção!BD112+Produção!BD125+Produção!BD127+Produção!BD128+Produção!BD129</f>
        <v>2929</v>
      </c>
      <c r="AZ48" s="238">
        <f>(Produção!BF113+Produção!BF130)-(Produção!BF124+Produção!BF126+Produção!BF109)</f>
        <v>1466</v>
      </c>
      <c r="BA48" s="238">
        <f>(Produção!BG113+Produção!BG130)-(Produção!BG124+Produção!BG126+Produção!BG109)</f>
        <v>3059</v>
      </c>
      <c r="BB48" s="195" t="s">
        <v>212</v>
      </c>
      <c r="BC48" s="125"/>
      <c r="BD48" s="238">
        <f>(Produção!BK113+Produção!BK130)-(Produção!BK124+Produção!BK126+Produção!BK109)</f>
        <v>1593</v>
      </c>
      <c r="BE48" s="238">
        <f>(Produção!BM113+Produção!BM130)-(Produção!BM124+Produção!BM126+Produção!BM109)</f>
        <v>3059</v>
      </c>
      <c r="BF48" s="238">
        <f>(Produção!BN113+Produção!BN130)-(Produção!BN124+Produção!BN126+Produção!BN109)</f>
        <v>3449</v>
      </c>
      <c r="BG48" s="238">
        <f>(Produção!BO113+Produção!BO130)-(Produção!BO124+Produção!BO126+Produção!BO109)</f>
        <v>4046</v>
      </c>
      <c r="BH48" s="238">
        <f>(Produção!BP113+Produção!BP130)-(Produção!BP124+Produção!BP126+Produção!BP109)</f>
        <v>4449</v>
      </c>
      <c r="BI48" s="238">
        <f>(Produção!BQ113+Produção!BQ130)-(Produção!BQ124+Produção!BQ126+Produção!BQ109)</f>
        <v>3833</v>
      </c>
      <c r="BJ48" s="238">
        <f>(Produção!BR113+Produção!BR130)-(Produção!BR124+Produção!BR126+Produção!BR109)</f>
        <v>4471</v>
      </c>
      <c r="BK48" s="238">
        <f>(Produção!BS113+Produção!BS130)-(Produção!BS124+Produção!BS126+Produção!BS109)</f>
        <v>4907</v>
      </c>
      <c r="BL48" s="238">
        <f>(Produção!BT113+Produção!BT130)-(Produção!BT124+Produção!BT126+Produção!BT109)</f>
        <v>4932</v>
      </c>
      <c r="BM48" s="238">
        <f>(Produção!BU113+Produção!BU130)-(Produção!BU124+Produção!BU126+Produção!BU109)</f>
        <v>4811</v>
      </c>
      <c r="BN48" s="238">
        <f>(Produção!BV113+Produção!BV130)-(Produção!BV124+Produção!BV126+Produção!BV109)</f>
        <v>4725</v>
      </c>
      <c r="BO48" s="238">
        <f>(Produção!BW113+Produção!BW130)-(Produção!BW124+Produção!BW126+Produção!BW109)</f>
        <v>4327</v>
      </c>
      <c r="BP48" s="238">
        <f>(Produção!BX113+Produção!BX130)-(Produção!BX124+Produção!BX126+Produção!BX109)</f>
        <v>4853</v>
      </c>
      <c r="BQ48" s="238">
        <f>(Produção!BY113+Produção!BY130)-(Produção!BY124+Produção!BY126+Produção!BY109)</f>
        <v>5304</v>
      </c>
      <c r="BR48" s="238">
        <f>(Produção!BZ113+Produção!BZ130)-(Produção!BZ124+Produção!BZ126+Produção!BZ109)</f>
        <v>4979</v>
      </c>
      <c r="BS48" s="238">
        <f>(Produção!CA113+Produção!CA130)-(Produção!CA124+Produção!CA126+Produção!CA109)</f>
        <v>4677</v>
      </c>
      <c r="BT48" s="238">
        <f>(Produção!CB113+Produção!CB130)-(Produção!CB124+Produção!CB126+Produção!CB109)</f>
        <v>4812</v>
      </c>
      <c r="BU48" s="238">
        <f>(Produção!CC113+Produção!CC130)-(Produção!CC124+Produção!CC126+Produção!CC109)</f>
        <v>4788</v>
      </c>
      <c r="BV48" s="238">
        <f>(Produção!CD113+Produção!CD130)-(Produção!CD124+Produção!CD126+Produção!CD109)</f>
        <v>4898</v>
      </c>
      <c r="BW48" s="238">
        <f>(Produção!CE113+Produção!CE130)-(Produção!CE124+Produção!CE126+Produção!CE109)</f>
        <v>5146</v>
      </c>
      <c r="BX48" s="238">
        <f>(Produção!CF113+Produção!CF130)-(Produção!CF124+Produção!CF126+Produção!CF109)</f>
        <v>5347</v>
      </c>
      <c r="BY48" s="238">
        <f>(Produção!CG113+Produção!CG130)-(Produção!CG124+Produção!CG126+Produção!CG109)</f>
        <v>5503</v>
      </c>
      <c r="BZ48" s="238">
        <f>(Produção!CH113+Produção!CH130)-(Produção!CH124+Produção!CH126+Produção!CH109)</f>
        <v>5567</v>
      </c>
      <c r="CA48" s="238">
        <f>(Produção!CI113+Produção!CI130)-(Produção!CI124+Produção!CI126+Produção!CI109)</f>
        <v>5310</v>
      </c>
      <c r="CB48" s="238">
        <f>(Produção!CJ113+Produção!CJ130)-(Produção!CJ124+Produção!CJ126+Produção!CJ109)</f>
        <v>5198</v>
      </c>
      <c r="CC48" s="238">
        <f>(Produção!CK113+Produção!CK130)-(Produção!CK124+Produção!CK126+Produção!CK109)</f>
        <v>5494</v>
      </c>
      <c r="CD48" s="238">
        <f>(Produção!CL113+Produção!CL130)-(Produção!CL124+Produção!CL126+Produção!CL109)</f>
        <v>5222</v>
      </c>
      <c r="CE48" s="238">
        <f>(Produção!CM113+Produção!CM130)-(Produção!CM124+Produção!CM126+Produção!CM109)</f>
        <v>0</v>
      </c>
      <c r="CF48" s="238">
        <f>(Produção!CN113+Produção!CN130)-(Produção!CN124+Produção!CN126+Produção!CN109)</f>
        <v>0</v>
      </c>
      <c r="CG48" s="238">
        <f>(Produção!CO113+Produção!CO130)-(Produção!CO124+Produção!CO126+Produção!CO109)</f>
        <v>0</v>
      </c>
      <c r="CH48" s="238">
        <f>(Produção!CP113+Produção!CP130)-(Produção!CP124+Produção!CP126+Produção!CP109)</f>
        <v>0</v>
      </c>
      <c r="CI48" s="238">
        <f>(Produção!CQ113+Produção!CQ130)-(Produção!CQ124+Produção!CQ126+Produção!CQ109)</f>
        <v>0</v>
      </c>
      <c r="CJ48" s="238">
        <f>(Produção!CR113+Produção!CR130)-(Produção!CR124+Produção!CR126+Produção!CR109)</f>
        <v>0</v>
      </c>
      <c r="CK48" s="238">
        <f>(Produção!CS113+Produção!CS130)-(Produção!CS124+Produção!CS126+Produção!CS109)</f>
        <v>0</v>
      </c>
      <c r="CL48" s="238">
        <f>(Produção!CT113+Produção!CT130)-(Produção!CT124+Produção!CT126+Produção!CT109)</f>
        <v>0</v>
      </c>
      <c r="CM48" s="238">
        <f>(Produção!CU113+Produção!CU130)-(Produção!CU124+Produção!CU126+Produção!CU109)</f>
        <v>0</v>
      </c>
      <c r="CN48" s="238">
        <f>(Produção!CV113+Produção!CV130)-(Produção!CV124+Produção!CV126+Produção!CV109)</f>
        <v>0</v>
      </c>
      <c r="CO48" s="238">
        <f>(Produção!CW113+Produção!CW130)-(Produção!CW124+Produção!CW126+Produção!CW109)</f>
        <v>0</v>
      </c>
      <c r="CP48" s="238">
        <f>(Produção!CX113+Produção!CX130)-(Produção!CX124+Produção!CX126+Produção!CX109)</f>
        <v>0</v>
      </c>
      <c r="CQ48" s="238">
        <f>(Produção!CY113+Produção!CY130)-(Produção!CY124+Produção!CY126+Produção!CY109)</f>
        <v>0</v>
      </c>
      <c r="CR48" s="196"/>
      <c r="CS48" s="196"/>
      <c r="CT48" s="196"/>
      <c r="CU48" s="196"/>
      <c r="CV48" s="196"/>
      <c r="CW48" s="196"/>
      <c r="CX48" s="196"/>
      <c r="CY48" s="196"/>
      <c r="CZ48" s="196"/>
      <c r="DA48" s="196"/>
      <c r="DB48" s="196"/>
      <c r="DC48" s="196"/>
      <c r="DD48" s="196"/>
      <c r="DE48" s="196"/>
      <c r="DF48" s="196"/>
      <c r="DG48" s="196"/>
      <c r="DH48" s="196"/>
      <c r="DI48" s="196"/>
      <c r="DJ48" s="196"/>
      <c r="DK48" s="196"/>
      <c r="DL48" s="196"/>
      <c r="DM48" s="196"/>
      <c r="DN48" s="196"/>
      <c r="DO48" s="196"/>
      <c r="DP48" s="196"/>
      <c r="DQ48" s="196"/>
      <c r="DR48" s="196"/>
      <c r="DS48" s="196"/>
      <c r="DT48" s="196"/>
      <c r="DU48" s="196"/>
      <c r="DV48" s="196"/>
      <c r="DW48" s="196"/>
      <c r="DX48" s="196"/>
      <c r="DY48" s="196"/>
      <c r="DZ48" s="196"/>
      <c r="EA48" s="196"/>
      <c r="EB48" s="196"/>
      <c r="EC48" s="196"/>
      <c r="ED48" s="196"/>
      <c r="EE48" s="196"/>
      <c r="EF48" s="196"/>
      <c r="EG48" s="196"/>
      <c r="EH48" s="196"/>
      <c r="EI48" s="196"/>
      <c r="EJ48" s="196"/>
      <c r="EK48" s="196"/>
      <c r="EL48" s="196"/>
      <c r="EM48" s="196"/>
      <c r="EN48" s="196"/>
      <c r="EO48" s="196"/>
      <c r="EP48" s="196"/>
      <c r="EQ48" s="196"/>
      <c r="ER48" s="196"/>
      <c r="ES48" s="196"/>
      <c r="ET48" s="196"/>
      <c r="EU48" s="196"/>
      <c r="EV48" s="196"/>
      <c r="EW48" s="196"/>
      <c r="EX48" s="196"/>
      <c r="EY48" s="196"/>
      <c r="EZ48" s="196"/>
      <c r="FA48" s="196"/>
      <c r="FB48" s="196"/>
      <c r="FC48" s="196"/>
      <c r="FD48" s="196"/>
      <c r="FE48" s="196"/>
      <c r="FF48" s="196"/>
      <c r="FG48" s="196"/>
      <c r="FH48" s="196"/>
      <c r="FI48" s="196"/>
      <c r="FJ48" s="196"/>
      <c r="FK48" s="196"/>
      <c r="FL48" s="196"/>
      <c r="FM48" s="196"/>
      <c r="FN48" s="196"/>
      <c r="FO48" s="196"/>
      <c r="FP48" s="196"/>
      <c r="FQ48" s="196"/>
      <c r="FR48" s="196"/>
      <c r="FS48" s="196"/>
      <c r="FT48" s="196"/>
      <c r="FU48" s="196"/>
      <c r="FV48" s="196"/>
      <c r="FW48" s="196"/>
      <c r="FX48" s="196"/>
      <c r="FY48" s="196"/>
      <c r="FZ48" s="196"/>
      <c r="GA48" s="196"/>
      <c r="GB48" s="196"/>
      <c r="GC48" s="196"/>
      <c r="GD48" s="196"/>
      <c r="GE48" s="196"/>
      <c r="GF48" s="196"/>
      <c r="GG48" s="196"/>
      <c r="GH48" s="196"/>
      <c r="GI48" s="196"/>
      <c r="GJ48" s="196"/>
      <c r="GK48" s="196"/>
      <c r="GL48" s="196"/>
      <c r="GM48" s="196"/>
      <c r="GN48" s="196"/>
      <c r="GO48" s="196"/>
      <c r="GP48" s="196"/>
      <c r="GQ48" s="196"/>
      <c r="GR48" s="196"/>
      <c r="GS48" s="196"/>
      <c r="GT48" s="196"/>
      <c r="GU48" s="196"/>
      <c r="GV48" s="196"/>
      <c r="GW48" s="196"/>
      <c r="GX48" s="196"/>
      <c r="GY48" s="196"/>
      <c r="GZ48" s="196"/>
      <c r="HA48" s="196"/>
      <c r="HB48" s="196"/>
      <c r="HC48" s="196"/>
      <c r="HD48" s="196"/>
      <c r="HE48" s="196"/>
      <c r="HF48" s="196"/>
      <c r="HG48" s="196"/>
      <c r="HH48" s="196"/>
      <c r="HI48" s="196"/>
      <c r="HJ48" s="196"/>
      <c r="HK48" s="196"/>
      <c r="HL48" s="196"/>
      <c r="HM48" s="196"/>
      <c r="HN48" s="196"/>
      <c r="HO48" s="196"/>
      <c r="HP48" s="196"/>
      <c r="HQ48" s="196"/>
      <c r="HR48" s="196"/>
      <c r="HS48" s="196"/>
      <c r="HT48" s="196"/>
      <c r="HU48" s="196"/>
      <c r="HV48" s="196"/>
      <c r="HW48" s="196"/>
      <c r="HX48" s="196"/>
      <c r="HY48" s="196"/>
      <c r="HZ48" s="196"/>
      <c r="IA48" s="196"/>
      <c r="IB48" s="196"/>
      <c r="IC48" s="196"/>
      <c r="ID48" s="196"/>
      <c r="IE48" s="196"/>
      <c r="IF48" s="196"/>
      <c r="IG48" s="196"/>
      <c r="IH48" s="196"/>
      <c r="II48" s="196"/>
      <c r="IJ48" s="196"/>
      <c r="IK48" s="196"/>
      <c r="IL48" s="196"/>
      <c r="IM48" s="196"/>
      <c r="IN48" s="196"/>
      <c r="IO48" s="196"/>
      <c r="IP48" s="196"/>
      <c r="IQ48" s="196"/>
      <c r="IR48" s="196"/>
      <c r="IS48" s="196"/>
      <c r="IT48" s="196"/>
      <c r="IU48" s="196"/>
      <c r="IV48" s="196"/>
    </row>
    <row r="49" spans="1:256" s="197" customFormat="1" x14ac:dyDescent="0.2">
      <c r="A49" s="195" t="s">
        <v>213</v>
      </c>
      <c r="B49" s="1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125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125"/>
      <c r="AC49" s="22"/>
      <c r="AD49" s="22"/>
      <c r="AE49" s="22"/>
      <c r="AF49" s="22"/>
      <c r="AG49" s="22"/>
      <c r="AH49" s="22">
        <v>2384</v>
      </c>
      <c r="AI49" s="125"/>
      <c r="AJ49" s="22">
        <v>2629</v>
      </c>
      <c r="AK49" s="22">
        <v>2160</v>
      </c>
      <c r="AL49" s="22">
        <v>2204</v>
      </c>
      <c r="AM49" s="22">
        <v>2278</v>
      </c>
      <c r="AN49" s="22">
        <v>2403</v>
      </c>
      <c r="AO49" s="22">
        <v>2534</v>
      </c>
      <c r="AP49" s="125"/>
      <c r="AQ49" s="22">
        <f>Produção!AT108+Produção!AT110+Produção!AT111+Produção!AT112+Produção!AT125+Produção!AT127+Produção!AT128+Produção!AT129</f>
        <v>2509</v>
      </c>
      <c r="AR49" s="22">
        <f>Produção!AU108+Produção!AU110+Produção!AU111+Produção!AU112+Produção!AU125+Produção!AU127+Produção!AU128+Produção!AU129</f>
        <v>2895</v>
      </c>
      <c r="AS49" s="22">
        <f>Produção!AV108+Produção!AV110+Produção!AV111+Produção!AV112+Produção!AV125+Produção!AV127+Produção!AV128+Produção!AV129</f>
        <v>2652</v>
      </c>
      <c r="AT49" s="22">
        <f>Produção!AW108+Produção!AW110+Produção!AW111+Produção!AW112+Produção!AW125+Produção!AW127+Produção!AW128+Produção!AW129</f>
        <v>3019</v>
      </c>
      <c r="AU49" s="22">
        <f>Produção!AX108+Produção!AX110+Produção!AX111+Produção!AX112+Produção!AX125+Produção!AX127+Produção!AX128+Produção!AX129</f>
        <v>3052</v>
      </c>
      <c r="AV49" s="22">
        <f>Produção!AY108+Produção!AY110+Produção!AY111+Produção!AY112+Produção!AY125+Produção!AY127+Produção!AY128+Produção!AY129</f>
        <v>2784</v>
      </c>
      <c r="AW49" s="22">
        <f>Produção!AZ108+Produção!AZ110+Produção!AZ111+Produção!AZ112+Produção!AZ125+Produção!AZ127+Produção!AZ128+Produção!AZ129</f>
        <v>3034</v>
      </c>
      <c r="AX49" s="22">
        <f>Produção!BC108+Produção!BC110+Produção!BC111+Produção!BC112+Produção!BC125+Produção!BC127+Produção!BC128+Produção!BC129</f>
        <v>2869</v>
      </c>
      <c r="AY49" s="22">
        <f>Produção!BD108+Produção!BD110+Produção!BD111+Produção!BD112+Produção!BD125+Produção!BD127+Produção!BD128+Produção!BD129</f>
        <v>2929</v>
      </c>
      <c r="AZ49" s="238">
        <f>AZ48</f>
        <v>1466</v>
      </c>
      <c r="BA49" s="238">
        <f>BA48</f>
        <v>3059</v>
      </c>
      <c r="BB49" s="195" t="s">
        <v>213</v>
      </c>
      <c r="BC49" s="125"/>
      <c r="BD49" s="238">
        <f t="shared" ref="BD49:CQ49" si="37">BD48</f>
        <v>1593</v>
      </c>
      <c r="BE49" s="238">
        <f t="shared" si="37"/>
        <v>3059</v>
      </c>
      <c r="BF49" s="238">
        <f t="shared" si="37"/>
        <v>3449</v>
      </c>
      <c r="BG49" s="238">
        <f t="shared" si="37"/>
        <v>4046</v>
      </c>
      <c r="BH49" s="238">
        <f t="shared" si="37"/>
        <v>4449</v>
      </c>
      <c r="BI49" s="238">
        <f t="shared" si="37"/>
        <v>3833</v>
      </c>
      <c r="BJ49" s="238">
        <f t="shared" si="37"/>
        <v>4471</v>
      </c>
      <c r="BK49" s="238">
        <f t="shared" si="37"/>
        <v>4907</v>
      </c>
      <c r="BL49" s="238">
        <f t="shared" si="37"/>
        <v>4932</v>
      </c>
      <c r="BM49" s="238">
        <f t="shared" si="37"/>
        <v>4811</v>
      </c>
      <c r="BN49" s="238">
        <f t="shared" si="37"/>
        <v>4725</v>
      </c>
      <c r="BO49" s="238">
        <f t="shared" si="37"/>
        <v>4327</v>
      </c>
      <c r="BP49" s="238">
        <f t="shared" si="37"/>
        <v>4853</v>
      </c>
      <c r="BQ49" s="238">
        <f t="shared" si="37"/>
        <v>5304</v>
      </c>
      <c r="BR49" s="238">
        <f t="shared" si="37"/>
        <v>4979</v>
      </c>
      <c r="BS49" s="238">
        <f t="shared" si="37"/>
        <v>4677</v>
      </c>
      <c r="BT49" s="238">
        <f t="shared" si="37"/>
        <v>4812</v>
      </c>
      <c r="BU49" s="238">
        <f t="shared" si="37"/>
        <v>4788</v>
      </c>
      <c r="BV49" s="238">
        <f t="shared" si="37"/>
        <v>4898</v>
      </c>
      <c r="BW49" s="238">
        <f t="shared" si="37"/>
        <v>5146</v>
      </c>
      <c r="BX49" s="238">
        <f t="shared" si="37"/>
        <v>5347</v>
      </c>
      <c r="BY49" s="238">
        <f t="shared" si="37"/>
        <v>5503</v>
      </c>
      <c r="BZ49" s="238">
        <f t="shared" si="37"/>
        <v>5567</v>
      </c>
      <c r="CA49" s="238">
        <f t="shared" si="37"/>
        <v>5310</v>
      </c>
      <c r="CB49" s="238">
        <f t="shared" si="37"/>
        <v>5198</v>
      </c>
      <c r="CC49" s="238">
        <f t="shared" si="37"/>
        <v>5494</v>
      </c>
      <c r="CD49" s="238">
        <f t="shared" si="37"/>
        <v>5222</v>
      </c>
      <c r="CE49" s="238">
        <f t="shared" si="37"/>
        <v>0</v>
      </c>
      <c r="CF49" s="238">
        <f t="shared" si="37"/>
        <v>0</v>
      </c>
      <c r="CG49" s="238">
        <f t="shared" si="37"/>
        <v>0</v>
      </c>
      <c r="CH49" s="238">
        <f t="shared" si="37"/>
        <v>0</v>
      </c>
      <c r="CI49" s="238">
        <f t="shared" si="37"/>
        <v>0</v>
      </c>
      <c r="CJ49" s="238">
        <f t="shared" si="37"/>
        <v>0</v>
      </c>
      <c r="CK49" s="238">
        <f t="shared" si="37"/>
        <v>0</v>
      </c>
      <c r="CL49" s="238">
        <f t="shared" si="37"/>
        <v>0</v>
      </c>
      <c r="CM49" s="238">
        <f t="shared" si="37"/>
        <v>0</v>
      </c>
      <c r="CN49" s="238">
        <f t="shared" si="37"/>
        <v>0</v>
      </c>
      <c r="CO49" s="238">
        <f t="shared" si="37"/>
        <v>0</v>
      </c>
      <c r="CP49" s="238">
        <f t="shared" si="37"/>
        <v>0</v>
      </c>
      <c r="CQ49" s="238">
        <f t="shared" si="37"/>
        <v>0</v>
      </c>
      <c r="CR49" s="196"/>
      <c r="CS49" s="196"/>
      <c r="CT49" s="196"/>
      <c r="CU49" s="196"/>
      <c r="CV49" s="196"/>
      <c r="CW49" s="196"/>
      <c r="CX49" s="196"/>
      <c r="CY49" s="196"/>
      <c r="CZ49" s="196"/>
      <c r="DA49" s="196"/>
      <c r="DB49" s="196"/>
      <c r="DC49" s="196"/>
      <c r="DD49" s="196"/>
      <c r="DE49" s="196"/>
      <c r="DF49" s="196"/>
      <c r="DG49" s="196"/>
      <c r="DH49" s="196"/>
      <c r="DI49" s="196"/>
      <c r="DJ49" s="196"/>
      <c r="DK49" s="196"/>
      <c r="DL49" s="196"/>
      <c r="DM49" s="196"/>
      <c r="DN49" s="196"/>
      <c r="DO49" s="196"/>
      <c r="DP49" s="196"/>
      <c r="DQ49" s="196"/>
      <c r="DR49" s="196"/>
      <c r="DS49" s="196"/>
      <c r="DT49" s="196"/>
      <c r="DU49" s="196"/>
      <c r="DV49" s="196"/>
      <c r="DW49" s="196"/>
      <c r="DX49" s="196"/>
      <c r="DY49" s="196"/>
      <c r="DZ49" s="196"/>
      <c r="EA49" s="196"/>
      <c r="EB49" s="196"/>
      <c r="EC49" s="196"/>
      <c r="ED49" s="196"/>
      <c r="EE49" s="196"/>
      <c r="EF49" s="196"/>
      <c r="EG49" s="196"/>
      <c r="EH49" s="196"/>
      <c r="EI49" s="196"/>
      <c r="EJ49" s="196"/>
      <c r="EK49" s="196"/>
      <c r="EL49" s="196"/>
      <c r="EM49" s="196"/>
      <c r="EN49" s="196"/>
      <c r="EO49" s="196"/>
      <c r="EP49" s="196"/>
      <c r="EQ49" s="196"/>
      <c r="ER49" s="196"/>
      <c r="ES49" s="196"/>
      <c r="ET49" s="196"/>
      <c r="EU49" s="196"/>
      <c r="EV49" s="196"/>
      <c r="EW49" s="196"/>
      <c r="EX49" s="196"/>
      <c r="EY49" s="196"/>
      <c r="EZ49" s="196"/>
      <c r="FA49" s="196"/>
      <c r="FB49" s="196"/>
      <c r="FC49" s="196"/>
      <c r="FD49" s="196"/>
      <c r="FE49" s="196"/>
      <c r="FF49" s="196"/>
      <c r="FG49" s="196"/>
      <c r="FH49" s="196"/>
      <c r="FI49" s="196"/>
      <c r="FJ49" s="196"/>
      <c r="FK49" s="196"/>
      <c r="FL49" s="196"/>
      <c r="FM49" s="196"/>
      <c r="FN49" s="196"/>
      <c r="FO49" s="196"/>
      <c r="FP49" s="196"/>
      <c r="FQ49" s="196"/>
      <c r="FR49" s="196"/>
      <c r="FS49" s="196"/>
      <c r="FT49" s="196"/>
      <c r="FU49" s="196"/>
      <c r="FV49" s="196"/>
      <c r="FW49" s="196"/>
      <c r="FX49" s="196"/>
      <c r="FY49" s="196"/>
      <c r="FZ49" s="196"/>
      <c r="GA49" s="196"/>
      <c r="GB49" s="196"/>
      <c r="GC49" s="196"/>
      <c r="GD49" s="196"/>
      <c r="GE49" s="196"/>
      <c r="GF49" s="196"/>
      <c r="GG49" s="196"/>
      <c r="GH49" s="196"/>
      <c r="GI49" s="196"/>
      <c r="GJ49" s="196"/>
      <c r="GK49" s="196"/>
      <c r="GL49" s="196"/>
      <c r="GM49" s="196"/>
      <c r="GN49" s="196"/>
      <c r="GO49" s="196"/>
      <c r="GP49" s="196"/>
      <c r="GQ49" s="196"/>
      <c r="GR49" s="196"/>
      <c r="GS49" s="196"/>
      <c r="GT49" s="196"/>
      <c r="GU49" s="196"/>
      <c r="GV49" s="196"/>
      <c r="GW49" s="196"/>
      <c r="GX49" s="196"/>
      <c r="GY49" s="196"/>
      <c r="GZ49" s="196"/>
      <c r="HA49" s="196"/>
      <c r="HB49" s="196"/>
      <c r="HC49" s="196"/>
      <c r="HD49" s="196"/>
      <c r="HE49" s="196"/>
      <c r="HF49" s="196"/>
      <c r="HG49" s="196"/>
      <c r="HH49" s="196"/>
      <c r="HI49" s="196"/>
      <c r="HJ49" s="196"/>
      <c r="HK49" s="196"/>
      <c r="HL49" s="196"/>
      <c r="HM49" s="196"/>
      <c r="HN49" s="196"/>
      <c r="HO49" s="196"/>
      <c r="HP49" s="196"/>
      <c r="HQ49" s="196"/>
      <c r="HR49" s="196"/>
      <c r="HS49" s="196"/>
      <c r="HT49" s="196"/>
      <c r="HU49" s="196"/>
      <c r="HV49" s="196"/>
      <c r="HW49" s="196"/>
      <c r="HX49" s="196"/>
      <c r="HY49" s="196"/>
      <c r="HZ49" s="196"/>
      <c r="IA49" s="196"/>
      <c r="IB49" s="196"/>
      <c r="IC49" s="196"/>
      <c r="ID49" s="196"/>
      <c r="IE49" s="196"/>
      <c r="IF49" s="196"/>
      <c r="IG49" s="196"/>
      <c r="IH49" s="196"/>
      <c r="II49" s="196"/>
      <c r="IJ49" s="196"/>
      <c r="IK49" s="196"/>
      <c r="IL49" s="196"/>
      <c r="IM49" s="196"/>
      <c r="IN49" s="196"/>
      <c r="IO49" s="196"/>
      <c r="IP49" s="196"/>
      <c r="IQ49" s="196"/>
      <c r="IR49" s="196"/>
      <c r="IS49" s="196"/>
      <c r="IT49" s="196"/>
      <c r="IU49" s="196"/>
      <c r="IV49" s="196"/>
    </row>
    <row r="50" spans="1:256" s="194" customFormat="1" ht="25.5" x14ac:dyDescent="0.25">
      <c r="A50" s="263"/>
      <c r="B50" s="264"/>
      <c r="C50" s="265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64"/>
      <c r="P50" s="265"/>
      <c r="Q50" s="265"/>
      <c r="R50" s="265"/>
      <c r="S50" s="265"/>
      <c r="T50" s="265"/>
      <c r="U50" s="265"/>
      <c r="V50" s="265"/>
      <c r="W50" s="265"/>
      <c r="X50" s="265"/>
      <c r="Y50" s="265"/>
      <c r="Z50" s="265"/>
      <c r="AA50" s="265"/>
      <c r="AB50" s="264"/>
      <c r="AC50" s="265"/>
      <c r="AD50" s="265"/>
      <c r="AE50" s="265"/>
      <c r="AF50" s="265"/>
      <c r="AG50" s="265"/>
      <c r="AH50" s="265"/>
      <c r="AI50" s="264"/>
      <c r="AJ50" s="265"/>
      <c r="AK50" s="265"/>
      <c r="AL50" s="265"/>
      <c r="AM50" s="265"/>
      <c r="AN50" s="265"/>
      <c r="AO50" s="265"/>
      <c r="AP50" s="264"/>
      <c r="AQ50" s="265"/>
      <c r="AR50" s="265"/>
      <c r="AS50" s="265"/>
      <c r="AT50" s="265"/>
      <c r="AU50" s="265"/>
      <c r="AV50" s="265"/>
      <c r="AW50" s="265"/>
      <c r="AX50" s="265"/>
      <c r="AY50" s="265"/>
      <c r="AZ50" s="265"/>
      <c r="BA50" s="265"/>
      <c r="BB50" s="229" t="s">
        <v>214</v>
      </c>
      <c r="BC50" s="266" t="s">
        <v>215</v>
      </c>
      <c r="BD50" s="79">
        <f t="shared" ref="BD50:CQ50" si="38">IFERROR(ROUND((BD51/BD52),4),0)</f>
        <v>1</v>
      </c>
      <c r="BE50" s="79">
        <f t="shared" si="38"/>
        <v>1</v>
      </c>
      <c r="BF50" s="79">
        <f t="shared" si="38"/>
        <v>1</v>
      </c>
      <c r="BG50" s="79">
        <f t="shared" si="38"/>
        <v>1</v>
      </c>
      <c r="BH50" s="79">
        <f t="shared" si="38"/>
        <v>1</v>
      </c>
      <c r="BI50" s="79">
        <f t="shared" si="38"/>
        <v>1</v>
      </c>
      <c r="BJ50" s="79">
        <f t="shared" si="38"/>
        <v>1</v>
      </c>
      <c r="BK50" s="79">
        <f t="shared" si="38"/>
        <v>1</v>
      </c>
      <c r="BL50" s="79">
        <f t="shared" si="38"/>
        <v>1</v>
      </c>
      <c r="BM50" s="79">
        <f t="shared" si="38"/>
        <v>1</v>
      </c>
      <c r="BN50" s="79">
        <f t="shared" si="38"/>
        <v>1</v>
      </c>
      <c r="BO50" s="79">
        <f t="shared" si="38"/>
        <v>1</v>
      </c>
      <c r="BP50" s="79">
        <f t="shared" si="38"/>
        <v>1</v>
      </c>
      <c r="BQ50" s="79">
        <f t="shared" si="38"/>
        <v>1</v>
      </c>
      <c r="BR50" s="79">
        <f t="shared" si="38"/>
        <v>1</v>
      </c>
      <c r="BS50" s="79">
        <f t="shared" si="38"/>
        <v>1</v>
      </c>
      <c r="BT50" s="79">
        <f t="shared" si="38"/>
        <v>1</v>
      </c>
      <c r="BU50" s="79">
        <f t="shared" si="38"/>
        <v>1</v>
      </c>
      <c r="BV50" s="79">
        <f t="shared" si="38"/>
        <v>1</v>
      </c>
      <c r="BW50" s="79">
        <f t="shared" si="38"/>
        <v>1</v>
      </c>
      <c r="BX50" s="79">
        <f t="shared" si="38"/>
        <v>1</v>
      </c>
      <c r="BY50" s="79">
        <f t="shared" si="38"/>
        <v>1</v>
      </c>
      <c r="BZ50" s="79">
        <f t="shared" si="38"/>
        <v>1</v>
      </c>
      <c r="CA50" s="79">
        <f t="shared" si="38"/>
        <v>1</v>
      </c>
      <c r="CB50" s="79">
        <f t="shared" si="38"/>
        <v>1</v>
      </c>
      <c r="CC50" s="79">
        <f t="shared" si="38"/>
        <v>1</v>
      </c>
      <c r="CD50" s="79">
        <f t="shared" si="38"/>
        <v>1</v>
      </c>
      <c r="CE50" s="79">
        <f t="shared" si="38"/>
        <v>0</v>
      </c>
      <c r="CF50" s="79">
        <f t="shared" si="38"/>
        <v>0</v>
      </c>
      <c r="CG50" s="79">
        <f t="shared" si="38"/>
        <v>0</v>
      </c>
      <c r="CH50" s="79">
        <f t="shared" si="38"/>
        <v>0</v>
      </c>
      <c r="CI50" s="79">
        <f t="shared" si="38"/>
        <v>0</v>
      </c>
      <c r="CJ50" s="79">
        <f t="shared" si="38"/>
        <v>0</v>
      </c>
      <c r="CK50" s="79">
        <f t="shared" si="38"/>
        <v>0</v>
      </c>
      <c r="CL50" s="79">
        <f t="shared" si="38"/>
        <v>0</v>
      </c>
      <c r="CM50" s="79">
        <f t="shared" si="38"/>
        <v>0</v>
      </c>
      <c r="CN50" s="79">
        <f t="shared" si="38"/>
        <v>0</v>
      </c>
      <c r="CO50" s="79">
        <f t="shared" si="38"/>
        <v>0</v>
      </c>
      <c r="CP50" s="79">
        <f t="shared" si="38"/>
        <v>0</v>
      </c>
      <c r="CQ50" s="79">
        <f t="shared" si="38"/>
        <v>0</v>
      </c>
    </row>
    <row r="51" spans="1:256" x14ac:dyDescent="0.25">
      <c r="A51" s="267"/>
      <c r="B51" s="268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8"/>
      <c r="P51" s="269"/>
      <c r="Q51" s="269"/>
      <c r="R51" s="269"/>
      <c r="S51" s="269"/>
      <c r="T51" s="269"/>
      <c r="U51" s="269"/>
      <c r="V51" s="269"/>
      <c r="W51" s="269"/>
      <c r="X51" s="269"/>
      <c r="Y51" s="269"/>
      <c r="Z51" s="269"/>
      <c r="AA51" s="269"/>
      <c r="AB51" s="268"/>
      <c r="AC51" s="269"/>
      <c r="AD51" s="269"/>
      <c r="AE51" s="269"/>
      <c r="AF51" s="269"/>
      <c r="AG51" s="269"/>
      <c r="AH51" s="269"/>
      <c r="AI51" s="268"/>
      <c r="AJ51" s="269"/>
      <c r="AK51" s="269"/>
      <c r="AL51" s="269"/>
      <c r="AM51" s="269"/>
      <c r="AN51" s="269"/>
      <c r="AO51" s="269"/>
      <c r="AP51" s="268"/>
      <c r="AQ51" s="270"/>
      <c r="AR51" s="270"/>
      <c r="AS51" s="270"/>
      <c r="AT51" s="270"/>
      <c r="AU51" s="270"/>
      <c r="AV51" s="270"/>
      <c r="AW51" s="270"/>
      <c r="AX51" s="270"/>
      <c r="AY51" s="270"/>
      <c r="AZ51" s="270"/>
      <c r="BA51" s="270"/>
      <c r="BB51" s="195" t="s">
        <v>216</v>
      </c>
      <c r="BC51" s="254"/>
      <c r="BD51" s="279">
        <v>72</v>
      </c>
      <c r="BE51" s="255">
        <v>393</v>
      </c>
      <c r="BF51" s="279">
        <v>80</v>
      </c>
      <c r="BG51" s="279">
        <v>73</v>
      </c>
      <c r="BH51" s="279">
        <v>133</v>
      </c>
      <c r="BI51" s="279">
        <v>414</v>
      </c>
      <c r="BJ51" s="279">
        <v>522</v>
      </c>
      <c r="BK51" s="279">
        <v>663</v>
      </c>
      <c r="BL51" s="279">
        <v>543</v>
      </c>
      <c r="BM51" s="279">
        <v>255</v>
      </c>
      <c r="BN51" s="279">
        <v>141</v>
      </c>
      <c r="BO51" s="279">
        <v>125</v>
      </c>
      <c r="BP51" s="279">
        <v>97</v>
      </c>
      <c r="BQ51" s="279">
        <v>108</v>
      </c>
      <c r="BR51" s="279">
        <v>154</v>
      </c>
      <c r="BS51" s="279">
        <v>163</v>
      </c>
      <c r="BT51" s="279">
        <v>216</v>
      </c>
      <c r="BU51" s="279">
        <v>235</v>
      </c>
      <c r="BV51" s="279">
        <v>271</v>
      </c>
      <c r="BW51" s="279">
        <v>325</v>
      </c>
      <c r="BX51" s="279">
        <v>278</v>
      </c>
      <c r="BY51" s="279">
        <v>235</v>
      </c>
      <c r="BZ51" s="279">
        <v>184</v>
      </c>
      <c r="CA51" s="279">
        <v>142</v>
      </c>
      <c r="CB51" s="279">
        <v>154</v>
      </c>
      <c r="CC51" s="279">
        <v>145</v>
      </c>
      <c r="CD51" s="279">
        <v>88</v>
      </c>
      <c r="CE51" s="279">
        <v>0</v>
      </c>
      <c r="CF51" s="279">
        <v>0</v>
      </c>
      <c r="CG51" s="279">
        <v>0</v>
      </c>
      <c r="CH51" s="279">
        <v>0</v>
      </c>
      <c r="CI51" s="279">
        <v>0</v>
      </c>
      <c r="CJ51" s="279">
        <v>0</v>
      </c>
      <c r="CK51" s="279">
        <v>0</v>
      </c>
      <c r="CL51" s="279">
        <v>0</v>
      </c>
      <c r="CM51" s="279">
        <v>0</v>
      </c>
      <c r="CN51" s="279">
        <v>0</v>
      </c>
      <c r="CO51" s="279">
        <v>0</v>
      </c>
      <c r="CP51" s="279">
        <v>0</v>
      </c>
      <c r="CQ51" s="279">
        <v>0</v>
      </c>
    </row>
    <row r="52" spans="1:256" x14ac:dyDescent="0.25">
      <c r="A52" s="271"/>
      <c r="B52" s="268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68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68"/>
      <c r="AC52" s="272"/>
      <c r="AD52" s="272"/>
      <c r="AE52" s="272"/>
      <c r="AF52" s="272"/>
      <c r="AG52" s="272"/>
      <c r="AH52" s="272"/>
      <c r="AI52" s="268"/>
      <c r="AJ52" s="272"/>
      <c r="AK52" s="272"/>
      <c r="AL52" s="272"/>
      <c r="AM52" s="272"/>
      <c r="AN52" s="272"/>
      <c r="AO52" s="272"/>
      <c r="AP52" s="268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195" t="s">
        <v>217</v>
      </c>
      <c r="BC52" s="254"/>
      <c r="BD52" s="280">
        <v>72</v>
      </c>
      <c r="BE52" s="260">
        <v>393</v>
      </c>
      <c r="BF52" s="280">
        <v>80</v>
      </c>
      <c r="BG52" s="280">
        <v>73</v>
      </c>
      <c r="BH52" s="280">
        <v>133</v>
      </c>
      <c r="BI52" s="280">
        <v>414</v>
      </c>
      <c r="BJ52" s="280">
        <v>522</v>
      </c>
      <c r="BK52" s="280">
        <v>663</v>
      </c>
      <c r="BL52" s="280">
        <v>543</v>
      </c>
      <c r="BM52" s="280">
        <v>255</v>
      </c>
      <c r="BN52" s="280">
        <v>141</v>
      </c>
      <c r="BO52" s="280">
        <v>125</v>
      </c>
      <c r="BP52" s="280">
        <v>97</v>
      </c>
      <c r="BQ52" s="280">
        <v>108</v>
      </c>
      <c r="BR52" s="280">
        <v>154</v>
      </c>
      <c r="BS52" s="280">
        <v>163</v>
      </c>
      <c r="BT52" s="280">
        <v>216</v>
      </c>
      <c r="BU52" s="280">
        <v>235</v>
      </c>
      <c r="BV52" s="280">
        <v>271</v>
      </c>
      <c r="BW52" s="280">
        <v>325</v>
      </c>
      <c r="BX52" s="280">
        <v>278</v>
      </c>
      <c r="BY52" s="280">
        <v>235</v>
      </c>
      <c r="BZ52" s="280">
        <v>184</v>
      </c>
      <c r="CA52" s="280">
        <v>142</v>
      </c>
      <c r="CB52" s="280">
        <v>154</v>
      </c>
      <c r="CC52" s="280">
        <v>145</v>
      </c>
      <c r="CD52" s="280">
        <v>88</v>
      </c>
      <c r="CE52" s="280">
        <v>0</v>
      </c>
      <c r="CF52" s="280">
        <v>0</v>
      </c>
      <c r="CG52" s="280">
        <v>0</v>
      </c>
      <c r="CH52" s="280">
        <v>0</v>
      </c>
      <c r="CI52" s="280">
        <v>0</v>
      </c>
      <c r="CJ52" s="280">
        <v>0</v>
      </c>
      <c r="CK52" s="280">
        <v>0</v>
      </c>
      <c r="CL52" s="280">
        <v>0</v>
      </c>
      <c r="CM52" s="280">
        <v>0</v>
      </c>
      <c r="CN52" s="280">
        <v>0</v>
      </c>
      <c r="CO52" s="280">
        <v>0</v>
      </c>
      <c r="CP52" s="280">
        <v>0</v>
      </c>
      <c r="CQ52" s="280">
        <v>0</v>
      </c>
    </row>
    <row r="53" spans="1:256" s="194" customFormat="1" ht="38.25" x14ac:dyDescent="0.25">
      <c r="A53" s="263"/>
      <c r="B53" s="264"/>
      <c r="C53" s="265"/>
      <c r="D53" s="265"/>
      <c r="E53" s="265"/>
      <c r="F53" s="265"/>
      <c r="G53" s="265"/>
      <c r="H53" s="265"/>
      <c r="I53" s="265"/>
      <c r="J53" s="265"/>
      <c r="K53" s="265"/>
      <c r="L53" s="265"/>
      <c r="M53" s="265"/>
      <c r="N53" s="265"/>
      <c r="O53" s="264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4"/>
      <c r="AC53" s="265"/>
      <c r="AD53" s="265"/>
      <c r="AE53" s="265"/>
      <c r="AF53" s="265"/>
      <c r="AG53" s="265"/>
      <c r="AH53" s="265"/>
      <c r="AI53" s="264"/>
      <c r="AJ53" s="265"/>
      <c r="AK53" s="265"/>
      <c r="AL53" s="265"/>
      <c r="AM53" s="265"/>
      <c r="AN53" s="265"/>
      <c r="AO53" s="265"/>
      <c r="AP53" s="264"/>
      <c r="AQ53" s="265"/>
      <c r="AR53" s="265"/>
      <c r="AS53" s="265"/>
      <c r="AT53" s="265"/>
      <c r="AU53" s="265"/>
      <c r="AV53" s="265"/>
      <c r="AW53" s="265"/>
      <c r="AX53" s="265"/>
      <c r="AY53" s="265"/>
      <c r="AZ53" s="265"/>
      <c r="BA53" s="265"/>
      <c r="BB53" s="229" t="s">
        <v>218</v>
      </c>
      <c r="BC53" s="266" t="s">
        <v>215</v>
      </c>
      <c r="BD53" s="79">
        <f t="shared" ref="BD53:CQ53" si="39">IFERROR(ROUND((BD54/BD55),4),0)</f>
        <v>1</v>
      </c>
      <c r="BE53" s="79">
        <f t="shared" si="39"/>
        <v>1</v>
      </c>
      <c r="BF53" s="79">
        <f t="shared" si="39"/>
        <v>1</v>
      </c>
      <c r="BG53" s="79">
        <f t="shared" si="39"/>
        <v>1</v>
      </c>
      <c r="BH53" s="79">
        <f t="shared" si="39"/>
        <v>1</v>
      </c>
      <c r="BI53" s="79">
        <f t="shared" si="39"/>
        <v>1</v>
      </c>
      <c r="BJ53" s="79">
        <f t="shared" si="39"/>
        <v>1</v>
      </c>
      <c r="BK53" s="79">
        <f t="shared" si="39"/>
        <v>1</v>
      </c>
      <c r="BL53" s="79">
        <f t="shared" si="39"/>
        <v>1</v>
      </c>
      <c r="BM53" s="79">
        <f t="shared" si="39"/>
        <v>1</v>
      </c>
      <c r="BN53" s="79">
        <f t="shared" si="39"/>
        <v>1</v>
      </c>
      <c r="BO53" s="79">
        <f t="shared" si="39"/>
        <v>1</v>
      </c>
      <c r="BP53" s="79">
        <f t="shared" si="39"/>
        <v>1</v>
      </c>
      <c r="BQ53" s="79">
        <f t="shared" si="39"/>
        <v>1</v>
      </c>
      <c r="BR53" s="79">
        <f t="shared" si="39"/>
        <v>1</v>
      </c>
      <c r="BS53" s="79">
        <f t="shared" si="39"/>
        <v>1</v>
      </c>
      <c r="BT53" s="79">
        <f t="shared" si="39"/>
        <v>1</v>
      </c>
      <c r="BU53" s="79">
        <f t="shared" si="39"/>
        <v>1</v>
      </c>
      <c r="BV53" s="79">
        <f t="shared" si="39"/>
        <v>1</v>
      </c>
      <c r="BW53" s="79">
        <f t="shared" si="39"/>
        <v>1</v>
      </c>
      <c r="BX53" s="79">
        <f t="shared" si="39"/>
        <v>1</v>
      </c>
      <c r="BY53" s="79">
        <f t="shared" si="39"/>
        <v>1</v>
      </c>
      <c r="BZ53" s="79">
        <f t="shared" si="39"/>
        <v>1</v>
      </c>
      <c r="CA53" s="79">
        <f t="shared" si="39"/>
        <v>1</v>
      </c>
      <c r="CB53" s="79">
        <f t="shared" si="39"/>
        <v>1</v>
      </c>
      <c r="CC53" s="79">
        <f t="shared" si="39"/>
        <v>1</v>
      </c>
      <c r="CD53" s="79">
        <f t="shared" si="39"/>
        <v>1</v>
      </c>
      <c r="CE53" s="79">
        <f t="shared" si="39"/>
        <v>0</v>
      </c>
      <c r="CF53" s="79">
        <f t="shared" si="39"/>
        <v>0</v>
      </c>
      <c r="CG53" s="79">
        <f t="shared" si="39"/>
        <v>0</v>
      </c>
      <c r="CH53" s="79">
        <f t="shared" si="39"/>
        <v>0</v>
      </c>
      <c r="CI53" s="79">
        <f t="shared" si="39"/>
        <v>0</v>
      </c>
      <c r="CJ53" s="79">
        <f t="shared" si="39"/>
        <v>0</v>
      </c>
      <c r="CK53" s="79">
        <f t="shared" si="39"/>
        <v>0</v>
      </c>
      <c r="CL53" s="79">
        <f t="shared" si="39"/>
        <v>0</v>
      </c>
      <c r="CM53" s="79">
        <f t="shared" si="39"/>
        <v>0</v>
      </c>
      <c r="CN53" s="79">
        <f t="shared" si="39"/>
        <v>0</v>
      </c>
      <c r="CO53" s="79">
        <f t="shared" si="39"/>
        <v>0</v>
      </c>
      <c r="CP53" s="79">
        <f t="shared" si="39"/>
        <v>0</v>
      </c>
      <c r="CQ53" s="79">
        <f t="shared" si="39"/>
        <v>0</v>
      </c>
    </row>
    <row r="54" spans="1:256" x14ac:dyDescent="0.25">
      <c r="A54" s="267"/>
      <c r="B54" s="268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8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8"/>
      <c r="AC54" s="269"/>
      <c r="AD54" s="269"/>
      <c r="AE54" s="269"/>
      <c r="AF54" s="269"/>
      <c r="AG54" s="269"/>
      <c r="AH54" s="269"/>
      <c r="AI54" s="268"/>
      <c r="AJ54" s="269"/>
      <c r="AK54" s="269"/>
      <c r="AL54" s="269"/>
      <c r="AM54" s="269"/>
      <c r="AN54" s="269"/>
      <c r="AO54" s="269"/>
      <c r="AP54" s="268"/>
      <c r="AQ54" s="270"/>
      <c r="AR54" s="270"/>
      <c r="AS54" s="270"/>
      <c r="AT54" s="270"/>
      <c r="AU54" s="270"/>
      <c r="AV54" s="270"/>
      <c r="AW54" s="270"/>
      <c r="AX54" s="270"/>
      <c r="AY54" s="270"/>
      <c r="AZ54" s="270"/>
      <c r="BA54" s="270"/>
      <c r="BB54" s="195" t="s">
        <v>219</v>
      </c>
      <c r="BC54" s="254"/>
      <c r="BD54" s="279">
        <v>321</v>
      </c>
      <c r="BE54" s="255">
        <v>393</v>
      </c>
      <c r="BF54" s="279">
        <v>219</v>
      </c>
      <c r="BG54" s="279">
        <v>226</v>
      </c>
      <c r="BH54" s="279">
        <v>277</v>
      </c>
      <c r="BI54" s="279">
        <v>465</v>
      </c>
      <c r="BJ54" s="279">
        <v>298</v>
      </c>
      <c r="BK54" s="279">
        <v>275</v>
      </c>
      <c r="BL54" s="279">
        <v>250</v>
      </c>
      <c r="BM54" s="279">
        <v>110</v>
      </c>
      <c r="BN54" s="279">
        <v>82</v>
      </c>
      <c r="BO54" s="279">
        <v>69</v>
      </c>
      <c r="BP54" s="279">
        <v>118</v>
      </c>
      <c r="BQ54" s="279">
        <v>65</v>
      </c>
      <c r="BR54" s="279">
        <v>68</v>
      </c>
      <c r="BS54" s="279">
        <v>34</v>
      </c>
      <c r="BT54" s="279">
        <v>44</v>
      </c>
      <c r="BU54" s="279">
        <v>116</v>
      </c>
      <c r="BV54" s="279">
        <v>69</v>
      </c>
      <c r="BW54" s="279">
        <v>52</v>
      </c>
      <c r="BX54" s="279">
        <v>125</v>
      </c>
      <c r="BY54" s="279">
        <v>123</v>
      </c>
      <c r="BZ54" s="279">
        <v>59</v>
      </c>
      <c r="CA54" s="279">
        <v>53</v>
      </c>
      <c r="CB54" s="279">
        <v>74</v>
      </c>
      <c r="CC54" s="279">
        <v>70</v>
      </c>
      <c r="CD54" s="279">
        <v>65</v>
      </c>
      <c r="CE54" s="279">
        <v>0</v>
      </c>
      <c r="CF54" s="279">
        <v>0</v>
      </c>
      <c r="CG54" s="279">
        <v>0</v>
      </c>
      <c r="CH54" s="279">
        <v>0</v>
      </c>
      <c r="CI54" s="279">
        <v>0</v>
      </c>
      <c r="CJ54" s="279">
        <v>0</v>
      </c>
      <c r="CK54" s="279">
        <v>0</v>
      </c>
      <c r="CL54" s="279">
        <v>0</v>
      </c>
      <c r="CM54" s="279">
        <v>0</v>
      </c>
      <c r="CN54" s="279">
        <v>0</v>
      </c>
      <c r="CO54" s="279">
        <v>0</v>
      </c>
      <c r="CP54" s="279">
        <v>0</v>
      </c>
      <c r="CQ54" s="279">
        <v>0</v>
      </c>
    </row>
    <row r="55" spans="1:256" x14ac:dyDescent="0.25">
      <c r="A55" s="271"/>
      <c r="B55" s="268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68"/>
      <c r="P55" s="272"/>
      <c r="Q55" s="272"/>
      <c r="R55" s="272"/>
      <c r="S55" s="272"/>
      <c r="T55" s="272"/>
      <c r="U55" s="272"/>
      <c r="V55" s="272"/>
      <c r="W55" s="272"/>
      <c r="X55" s="272"/>
      <c r="Y55" s="272"/>
      <c r="Z55" s="272"/>
      <c r="AA55" s="272"/>
      <c r="AB55" s="268"/>
      <c r="AC55" s="272"/>
      <c r="AD55" s="272"/>
      <c r="AE55" s="272"/>
      <c r="AF55" s="272"/>
      <c r="AG55" s="272"/>
      <c r="AH55" s="272"/>
      <c r="AI55" s="268"/>
      <c r="AJ55" s="272"/>
      <c r="AK55" s="272"/>
      <c r="AL55" s="272"/>
      <c r="AM55" s="272"/>
      <c r="AN55" s="272"/>
      <c r="AO55" s="272"/>
      <c r="AP55" s="268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195" t="s">
        <v>217</v>
      </c>
      <c r="BC55" s="254"/>
      <c r="BD55" s="280">
        <v>321</v>
      </c>
      <c r="BE55" s="260">
        <v>393</v>
      </c>
      <c r="BF55" s="280">
        <v>219</v>
      </c>
      <c r="BG55" s="280">
        <v>226</v>
      </c>
      <c r="BH55" s="280">
        <v>277</v>
      </c>
      <c r="BI55" s="280">
        <v>465</v>
      </c>
      <c r="BJ55" s="280">
        <v>298</v>
      </c>
      <c r="BK55" s="280">
        <v>275</v>
      </c>
      <c r="BL55" s="280">
        <v>250</v>
      </c>
      <c r="BM55" s="280">
        <v>110</v>
      </c>
      <c r="BN55" s="280">
        <v>82</v>
      </c>
      <c r="BO55" s="280">
        <v>69</v>
      </c>
      <c r="BP55" s="280">
        <v>118</v>
      </c>
      <c r="BQ55" s="280">
        <v>65</v>
      </c>
      <c r="BR55" s="280">
        <v>68</v>
      </c>
      <c r="BS55" s="280">
        <v>34</v>
      </c>
      <c r="BT55" s="280">
        <v>44</v>
      </c>
      <c r="BU55" s="280">
        <v>116</v>
      </c>
      <c r="BV55" s="280">
        <v>69</v>
      </c>
      <c r="BW55" s="280">
        <v>52</v>
      </c>
      <c r="BX55" s="280">
        <v>125</v>
      </c>
      <c r="BY55" s="280">
        <v>123</v>
      </c>
      <c r="BZ55" s="280">
        <v>59</v>
      </c>
      <c r="CA55" s="280">
        <v>53</v>
      </c>
      <c r="CB55" s="280">
        <v>74</v>
      </c>
      <c r="CC55" s="280">
        <v>70</v>
      </c>
      <c r="CD55" s="280">
        <v>65</v>
      </c>
      <c r="CE55" s="280">
        <v>0</v>
      </c>
      <c r="CF55" s="280">
        <v>0</v>
      </c>
      <c r="CG55" s="280">
        <v>0</v>
      </c>
      <c r="CH55" s="280">
        <v>0</v>
      </c>
      <c r="CI55" s="280">
        <v>0</v>
      </c>
      <c r="CJ55" s="280">
        <v>0</v>
      </c>
      <c r="CK55" s="280">
        <v>0</v>
      </c>
      <c r="CL55" s="280">
        <v>0</v>
      </c>
      <c r="CM55" s="280">
        <v>0</v>
      </c>
      <c r="CN55" s="280">
        <v>0</v>
      </c>
      <c r="CO55" s="280">
        <v>0</v>
      </c>
      <c r="CP55" s="280">
        <v>0</v>
      </c>
      <c r="CQ55" s="280">
        <v>0</v>
      </c>
    </row>
    <row r="56" spans="1:256" s="194" customFormat="1" ht="25.5" x14ac:dyDescent="0.25">
      <c r="A56" s="263"/>
      <c r="B56" s="264"/>
      <c r="C56" s="265"/>
      <c r="D56" s="265"/>
      <c r="E56" s="265"/>
      <c r="F56" s="265"/>
      <c r="G56" s="265"/>
      <c r="H56" s="265"/>
      <c r="I56" s="265"/>
      <c r="J56" s="265"/>
      <c r="K56" s="265"/>
      <c r="L56" s="265"/>
      <c r="M56" s="265"/>
      <c r="N56" s="265"/>
      <c r="O56" s="264"/>
      <c r="P56" s="265"/>
      <c r="Q56" s="265"/>
      <c r="R56" s="265"/>
      <c r="S56" s="265"/>
      <c r="T56" s="265"/>
      <c r="U56" s="265"/>
      <c r="V56" s="265"/>
      <c r="W56" s="265"/>
      <c r="X56" s="265"/>
      <c r="Y56" s="265"/>
      <c r="Z56" s="265"/>
      <c r="AA56" s="265"/>
      <c r="AB56" s="264"/>
      <c r="AC56" s="265"/>
      <c r="AD56" s="265"/>
      <c r="AE56" s="265"/>
      <c r="AF56" s="265"/>
      <c r="AG56" s="265"/>
      <c r="AH56" s="265"/>
      <c r="AI56" s="264"/>
      <c r="AJ56" s="265"/>
      <c r="AK56" s="265"/>
      <c r="AL56" s="265"/>
      <c r="AM56" s="265"/>
      <c r="AN56" s="265"/>
      <c r="AO56" s="265"/>
      <c r="AP56" s="264"/>
      <c r="AQ56" s="265"/>
      <c r="AR56" s="265"/>
      <c r="AS56" s="265"/>
      <c r="AT56" s="265"/>
      <c r="AU56" s="265"/>
      <c r="AV56" s="265"/>
      <c r="AW56" s="265"/>
      <c r="AX56" s="265"/>
      <c r="AY56" s="265"/>
      <c r="AZ56" s="265"/>
      <c r="BA56" s="265"/>
      <c r="BB56" s="229" t="s">
        <v>220</v>
      </c>
      <c r="BC56" s="266" t="s">
        <v>221</v>
      </c>
      <c r="BD56" s="79">
        <f t="shared" ref="BD56:CQ56" si="40">IFERROR(ROUND((BD57/BD58),4),0)</f>
        <v>0</v>
      </c>
      <c r="BE56" s="79">
        <f t="shared" si="40"/>
        <v>8.3000000000000001E-3</v>
      </c>
      <c r="BF56" s="79">
        <f t="shared" si="40"/>
        <v>8.9999999999999998E-4</v>
      </c>
      <c r="BG56" s="79">
        <f t="shared" si="40"/>
        <v>5.0000000000000001E-4</v>
      </c>
      <c r="BH56" s="79">
        <f t="shared" si="40"/>
        <v>1.15E-2</v>
      </c>
      <c r="BI56" s="79">
        <f t="shared" si="40"/>
        <v>2.2700000000000001E-2</v>
      </c>
      <c r="BJ56" s="79">
        <f t="shared" si="40"/>
        <v>2.3999999999999998E-3</v>
      </c>
      <c r="BK56" s="79">
        <f t="shared" si="40"/>
        <v>5.7000000000000002E-3</v>
      </c>
      <c r="BL56" s="79">
        <f t="shared" si="40"/>
        <v>5.0000000000000001E-4</v>
      </c>
      <c r="BM56" s="79">
        <f t="shared" si="40"/>
        <v>7.1000000000000004E-3</v>
      </c>
      <c r="BN56" s="79">
        <f t="shared" si="40"/>
        <v>8.9999999999999998E-4</v>
      </c>
      <c r="BO56" s="79">
        <f t="shared" si="40"/>
        <v>6.1000000000000004E-3</v>
      </c>
      <c r="BP56" s="79">
        <f t="shared" si="40"/>
        <v>8.0000000000000002E-3</v>
      </c>
      <c r="BQ56" s="79">
        <f t="shared" si="40"/>
        <v>8.6E-3</v>
      </c>
      <c r="BR56" s="79">
        <f t="shared" si="40"/>
        <v>2.0000000000000001E-4</v>
      </c>
      <c r="BS56" s="79">
        <f t="shared" si="40"/>
        <v>2.0000000000000001E-4</v>
      </c>
      <c r="BT56" s="79">
        <f t="shared" si="40"/>
        <v>5.0000000000000001E-4</v>
      </c>
      <c r="BU56" s="79">
        <f t="shared" si="40"/>
        <v>6.6E-3</v>
      </c>
      <c r="BV56" s="79">
        <f t="shared" si="40"/>
        <v>2.23E-2</v>
      </c>
      <c r="BW56" s="79">
        <f t="shared" si="40"/>
        <v>5.9999999999999995E-4</v>
      </c>
      <c r="BX56" s="79">
        <f t="shared" si="40"/>
        <v>1.9E-3</v>
      </c>
      <c r="BY56" s="79">
        <f t="shared" si="40"/>
        <v>2.3999999999999998E-3</v>
      </c>
      <c r="BZ56" s="79">
        <f t="shared" si="40"/>
        <v>2.5999999999999999E-3</v>
      </c>
      <c r="CA56" s="79">
        <f t="shared" si="40"/>
        <v>1.5E-3</v>
      </c>
      <c r="CB56" s="79">
        <f t="shared" si="40"/>
        <v>2.9999999999999997E-4</v>
      </c>
      <c r="CC56" s="79">
        <f t="shared" si="40"/>
        <v>3.3999999999999998E-3</v>
      </c>
      <c r="CD56" s="79">
        <f t="shared" si="40"/>
        <v>4.3E-3</v>
      </c>
      <c r="CE56" s="79">
        <f t="shared" si="40"/>
        <v>0</v>
      </c>
      <c r="CF56" s="79">
        <f t="shared" si="40"/>
        <v>0</v>
      </c>
      <c r="CG56" s="79">
        <f t="shared" si="40"/>
        <v>0</v>
      </c>
      <c r="CH56" s="79">
        <f t="shared" si="40"/>
        <v>0</v>
      </c>
      <c r="CI56" s="79">
        <f t="shared" si="40"/>
        <v>0</v>
      </c>
      <c r="CJ56" s="79">
        <f t="shared" si="40"/>
        <v>0</v>
      </c>
      <c r="CK56" s="79">
        <f t="shared" si="40"/>
        <v>0</v>
      </c>
      <c r="CL56" s="79">
        <f t="shared" si="40"/>
        <v>0</v>
      </c>
      <c r="CM56" s="79">
        <f t="shared" si="40"/>
        <v>0</v>
      </c>
      <c r="CN56" s="79">
        <f t="shared" si="40"/>
        <v>0</v>
      </c>
      <c r="CO56" s="79">
        <f t="shared" si="40"/>
        <v>0</v>
      </c>
      <c r="CP56" s="79">
        <f t="shared" si="40"/>
        <v>0</v>
      </c>
      <c r="CQ56" s="79">
        <f t="shared" si="40"/>
        <v>0</v>
      </c>
    </row>
    <row r="57" spans="1:256" s="288" customFormat="1" ht="25.5" x14ac:dyDescent="0.2">
      <c r="A57" s="281"/>
      <c r="B57" s="282"/>
      <c r="C57" s="283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2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283"/>
      <c r="AB57" s="282"/>
      <c r="AC57" s="283"/>
      <c r="AD57" s="283"/>
      <c r="AE57" s="283"/>
      <c r="AF57" s="283"/>
      <c r="AG57" s="283"/>
      <c r="AH57" s="283"/>
      <c r="AI57" s="282"/>
      <c r="AJ57" s="283"/>
      <c r="AK57" s="283"/>
      <c r="AL57" s="283"/>
      <c r="AM57" s="283"/>
      <c r="AN57" s="283"/>
      <c r="AO57" s="283"/>
      <c r="AP57" s="282"/>
      <c r="AQ57" s="283"/>
      <c r="AR57" s="283"/>
      <c r="AS57" s="283"/>
      <c r="AT57" s="283"/>
      <c r="AU57" s="283"/>
      <c r="AV57" s="283"/>
      <c r="AW57" s="283"/>
      <c r="AX57" s="283"/>
      <c r="AY57" s="283"/>
      <c r="AZ57" s="283"/>
      <c r="BA57" s="283"/>
      <c r="BB57" s="284" t="s">
        <v>222</v>
      </c>
      <c r="BC57" s="285"/>
      <c r="BD57" s="286" t="s">
        <v>49</v>
      </c>
      <c r="BE57" s="286">
        <v>2010.01</v>
      </c>
      <c r="BF57" s="286">
        <v>234.04</v>
      </c>
      <c r="BG57" s="286">
        <v>251.24</v>
      </c>
      <c r="BH57" s="286">
        <v>4799.03</v>
      </c>
      <c r="BI57" s="286">
        <v>8890.8700000000008</v>
      </c>
      <c r="BJ57" s="286">
        <v>773.34</v>
      </c>
      <c r="BK57" s="286">
        <v>1874.1</v>
      </c>
      <c r="BL57" s="286">
        <v>192.47</v>
      </c>
      <c r="BM57" s="286">
        <v>2434.2600000000002</v>
      </c>
      <c r="BN57" s="286">
        <v>493.72</v>
      </c>
      <c r="BO57" s="286">
        <v>1924.73</v>
      </c>
      <c r="BP57" s="286">
        <v>3277.34</v>
      </c>
      <c r="BQ57" s="286">
        <v>3280.89</v>
      </c>
      <c r="BR57" s="286">
        <v>170.67</v>
      </c>
      <c r="BS57" s="286">
        <v>170.19</v>
      </c>
      <c r="BT57" s="286">
        <v>214.56</v>
      </c>
      <c r="BU57" s="286">
        <v>2943.9</v>
      </c>
      <c r="BV57" s="286">
        <v>7963.29</v>
      </c>
      <c r="BW57" s="286">
        <v>230.12</v>
      </c>
      <c r="BX57" s="286">
        <v>506.07</v>
      </c>
      <c r="BY57" s="286">
        <v>687.85</v>
      </c>
      <c r="BZ57" s="286">
        <v>731.86</v>
      </c>
      <c r="CA57" s="286">
        <v>390.7</v>
      </c>
      <c r="CB57" s="286">
        <v>66.349999999999994</v>
      </c>
      <c r="CC57" s="286">
        <v>828.25</v>
      </c>
      <c r="CD57" s="286">
        <v>731.68</v>
      </c>
      <c r="CE57" s="286">
        <v>0</v>
      </c>
      <c r="CF57" s="286">
        <v>0</v>
      </c>
      <c r="CG57" s="286">
        <v>0</v>
      </c>
      <c r="CH57" s="286">
        <v>0</v>
      </c>
      <c r="CI57" s="286">
        <v>0</v>
      </c>
      <c r="CJ57" s="286">
        <v>0</v>
      </c>
      <c r="CK57" s="286">
        <v>0</v>
      </c>
      <c r="CL57" s="286">
        <v>0</v>
      </c>
      <c r="CM57" s="286">
        <v>0</v>
      </c>
      <c r="CN57" s="286">
        <v>0</v>
      </c>
      <c r="CO57" s="286">
        <v>0</v>
      </c>
      <c r="CP57" s="286">
        <v>0</v>
      </c>
      <c r="CQ57" s="286">
        <v>0</v>
      </c>
      <c r="CR57" s="287"/>
      <c r="CS57" s="287"/>
      <c r="CT57" s="287"/>
      <c r="CU57" s="287"/>
      <c r="CV57" s="287"/>
      <c r="CW57" s="287"/>
      <c r="CX57" s="287"/>
      <c r="CY57" s="287"/>
      <c r="CZ57" s="287"/>
      <c r="DA57" s="287"/>
      <c r="DB57" s="287"/>
      <c r="DC57" s="287"/>
      <c r="DD57" s="287"/>
      <c r="DE57" s="287"/>
      <c r="DF57" s="287"/>
      <c r="DG57" s="287"/>
      <c r="DH57" s="287"/>
      <c r="DI57" s="287"/>
      <c r="DJ57" s="287"/>
      <c r="DK57" s="287"/>
      <c r="DL57" s="287"/>
      <c r="DM57" s="287"/>
      <c r="DN57" s="287"/>
      <c r="DO57" s="287"/>
      <c r="DP57" s="287"/>
      <c r="DQ57" s="287"/>
      <c r="DR57" s="287"/>
      <c r="DS57" s="287"/>
      <c r="DT57" s="287"/>
      <c r="DU57" s="287"/>
      <c r="DV57" s="287"/>
      <c r="DW57" s="287"/>
      <c r="DX57" s="287"/>
      <c r="DY57" s="287"/>
      <c r="DZ57" s="287"/>
      <c r="EA57" s="287"/>
      <c r="EB57" s="287"/>
      <c r="EC57" s="287"/>
      <c r="ED57" s="287"/>
      <c r="EE57" s="287"/>
      <c r="EF57" s="287"/>
      <c r="EG57" s="287"/>
      <c r="EH57" s="287"/>
      <c r="EI57" s="287"/>
      <c r="EJ57" s="287"/>
      <c r="EK57" s="287"/>
      <c r="EL57" s="287"/>
      <c r="EM57" s="287"/>
      <c r="EN57" s="287"/>
      <c r="EO57" s="287"/>
      <c r="EP57" s="287"/>
      <c r="EQ57" s="287"/>
      <c r="ER57" s="287"/>
      <c r="ES57" s="287"/>
      <c r="ET57" s="287"/>
      <c r="EU57" s="287"/>
      <c r="EV57" s="287"/>
      <c r="EW57" s="287"/>
      <c r="EX57" s="287"/>
      <c r="EY57" s="287"/>
      <c r="EZ57" s="287"/>
      <c r="FA57" s="287"/>
      <c r="FB57" s="287"/>
      <c r="FC57" s="287"/>
      <c r="FD57" s="287"/>
      <c r="FE57" s="287"/>
      <c r="FF57" s="287"/>
      <c r="FG57" s="287"/>
      <c r="FH57" s="287"/>
      <c r="FI57" s="287"/>
      <c r="FJ57" s="287"/>
      <c r="FK57" s="287"/>
      <c r="FL57" s="287"/>
      <c r="FM57" s="287"/>
      <c r="FN57" s="287"/>
      <c r="FO57" s="287"/>
      <c r="FP57" s="287"/>
      <c r="FQ57" s="287"/>
      <c r="FR57" s="287"/>
      <c r="FS57" s="287"/>
      <c r="FT57" s="287"/>
      <c r="FU57" s="287"/>
      <c r="FV57" s="287"/>
      <c r="FW57" s="287"/>
      <c r="FX57" s="287"/>
      <c r="FY57" s="287"/>
      <c r="FZ57" s="287"/>
      <c r="GA57" s="287"/>
      <c r="GB57" s="287"/>
      <c r="GC57" s="287"/>
      <c r="GD57" s="287"/>
      <c r="GE57" s="287"/>
      <c r="GF57" s="287"/>
      <c r="GG57" s="287"/>
      <c r="GH57" s="287"/>
      <c r="GI57" s="287"/>
      <c r="GJ57" s="287"/>
      <c r="GK57" s="287"/>
      <c r="GL57" s="287"/>
      <c r="GM57" s="287"/>
      <c r="GN57" s="287"/>
      <c r="GO57" s="287"/>
      <c r="GP57" s="287"/>
      <c r="GQ57" s="287"/>
      <c r="GR57" s="287"/>
      <c r="GS57" s="287"/>
      <c r="GT57" s="287"/>
      <c r="GU57" s="287"/>
      <c r="GV57" s="287"/>
      <c r="GW57" s="287"/>
      <c r="GX57" s="287"/>
      <c r="GY57" s="287"/>
      <c r="GZ57" s="287"/>
      <c r="HA57" s="287"/>
      <c r="HB57" s="287"/>
      <c r="HC57" s="287"/>
      <c r="HD57" s="287"/>
      <c r="HE57" s="287"/>
      <c r="HF57" s="287"/>
      <c r="HG57" s="287"/>
      <c r="HH57" s="287"/>
      <c r="HI57" s="287"/>
      <c r="HJ57" s="287"/>
      <c r="HK57" s="287"/>
      <c r="HL57" s="287"/>
      <c r="HM57" s="287"/>
      <c r="HN57" s="287"/>
      <c r="HO57" s="287"/>
      <c r="HP57" s="287"/>
      <c r="HQ57" s="287"/>
      <c r="HR57" s="287"/>
      <c r="HS57" s="287"/>
      <c r="HT57" s="287"/>
      <c r="HU57" s="287"/>
      <c r="HV57" s="287"/>
      <c r="HW57" s="287"/>
      <c r="HX57" s="287"/>
      <c r="HY57" s="287"/>
      <c r="HZ57" s="287"/>
      <c r="IA57" s="287"/>
      <c r="IB57" s="287"/>
      <c r="IC57" s="287"/>
      <c r="ID57" s="287"/>
      <c r="IE57" s="287"/>
      <c r="IF57" s="287"/>
      <c r="IG57" s="287"/>
      <c r="IH57" s="287"/>
      <c r="II57" s="287"/>
      <c r="IJ57" s="287"/>
      <c r="IK57" s="287"/>
      <c r="IL57" s="287"/>
      <c r="IM57" s="287"/>
      <c r="IN57" s="287"/>
      <c r="IO57" s="287"/>
      <c r="IP57" s="287"/>
      <c r="IQ57" s="287"/>
      <c r="IR57" s="287"/>
      <c r="IS57" s="287"/>
      <c r="IT57" s="287"/>
      <c r="IU57" s="287"/>
      <c r="IV57" s="287"/>
    </row>
    <row r="58" spans="1:256" s="288" customFormat="1" x14ac:dyDescent="0.2">
      <c r="A58" s="289"/>
      <c r="B58" s="282"/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82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82"/>
      <c r="AC58" s="290"/>
      <c r="AD58" s="290"/>
      <c r="AE58" s="290"/>
      <c r="AF58" s="290"/>
      <c r="AG58" s="290"/>
      <c r="AH58" s="290"/>
      <c r="AI58" s="282"/>
      <c r="AJ58" s="290"/>
      <c r="AK58" s="290"/>
      <c r="AL58" s="290"/>
      <c r="AM58" s="290"/>
      <c r="AN58" s="290"/>
      <c r="AO58" s="290"/>
      <c r="AP58" s="282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  <c r="BB58" s="284" t="s">
        <v>223</v>
      </c>
      <c r="BC58" s="285"/>
      <c r="BD58" s="291" t="s">
        <v>49</v>
      </c>
      <c r="BE58" s="291">
        <v>241885.58</v>
      </c>
      <c r="BF58" s="291">
        <v>249753.83</v>
      </c>
      <c r="BG58" s="291">
        <v>501166.76</v>
      </c>
      <c r="BH58" s="291">
        <v>416563.04</v>
      </c>
      <c r="BI58" s="291">
        <v>391035.41</v>
      </c>
      <c r="BJ58" s="291">
        <v>326774.09000000003</v>
      </c>
      <c r="BK58" s="291">
        <v>326972.73</v>
      </c>
      <c r="BL58" s="291">
        <v>404640.69</v>
      </c>
      <c r="BM58" s="291">
        <v>344404.6</v>
      </c>
      <c r="BN58" s="291">
        <v>567325</v>
      </c>
      <c r="BO58" s="291">
        <v>316547.78000000003</v>
      </c>
      <c r="BP58" s="291">
        <v>407230.32</v>
      </c>
      <c r="BQ58" s="291">
        <v>380659.13</v>
      </c>
      <c r="BR58" s="291">
        <v>705042.62</v>
      </c>
      <c r="BS58" s="291">
        <v>727606.69</v>
      </c>
      <c r="BT58" s="291">
        <v>452384.94</v>
      </c>
      <c r="BU58" s="291">
        <v>448398.93</v>
      </c>
      <c r="BV58" s="291">
        <v>356355.34</v>
      </c>
      <c r="BW58" s="291">
        <v>356236.81</v>
      </c>
      <c r="BX58" s="291">
        <v>260574.83</v>
      </c>
      <c r="BY58" s="291">
        <v>292453.43</v>
      </c>
      <c r="BZ58" s="291">
        <v>279286.88</v>
      </c>
      <c r="CA58" s="291">
        <v>256916.85</v>
      </c>
      <c r="CB58" s="291">
        <v>220815.07</v>
      </c>
      <c r="CC58" s="291">
        <v>241629.58</v>
      </c>
      <c r="CD58" s="291">
        <v>169031.47</v>
      </c>
      <c r="CE58" s="291">
        <v>0</v>
      </c>
      <c r="CF58" s="291">
        <v>0</v>
      </c>
      <c r="CG58" s="291">
        <v>0</v>
      </c>
      <c r="CH58" s="291">
        <v>0</v>
      </c>
      <c r="CI58" s="291">
        <v>0</v>
      </c>
      <c r="CJ58" s="291">
        <v>0</v>
      </c>
      <c r="CK58" s="291">
        <v>0</v>
      </c>
      <c r="CL58" s="291">
        <v>0</v>
      </c>
      <c r="CM58" s="291">
        <v>0</v>
      </c>
      <c r="CN58" s="291">
        <v>0</v>
      </c>
      <c r="CO58" s="291">
        <v>0</v>
      </c>
      <c r="CP58" s="291">
        <v>0</v>
      </c>
      <c r="CQ58" s="291">
        <v>0</v>
      </c>
      <c r="CR58" s="287"/>
      <c r="CS58" s="287"/>
      <c r="CT58" s="287"/>
      <c r="CU58" s="287"/>
      <c r="CV58" s="287"/>
      <c r="CW58" s="287"/>
      <c r="CX58" s="287"/>
      <c r="CY58" s="287"/>
      <c r="CZ58" s="287"/>
      <c r="DA58" s="287"/>
      <c r="DB58" s="287"/>
      <c r="DC58" s="287"/>
      <c r="DD58" s="287"/>
      <c r="DE58" s="287"/>
      <c r="DF58" s="287"/>
      <c r="DG58" s="287"/>
      <c r="DH58" s="287"/>
      <c r="DI58" s="287"/>
      <c r="DJ58" s="287"/>
      <c r="DK58" s="287"/>
      <c r="DL58" s="287"/>
      <c r="DM58" s="287"/>
      <c r="DN58" s="287"/>
      <c r="DO58" s="287"/>
      <c r="DP58" s="287"/>
      <c r="DQ58" s="287"/>
      <c r="DR58" s="287"/>
      <c r="DS58" s="287"/>
      <c r="DT58" s="287"/>
      <c r="DU58" s="287"/>
      <c r="DV58" s="287"/>
      <c r="DW58" s="287"/>
      <c r="DX58" s="287"/>
      <c r="DY58" s="287"/>
      <c r="DZ58" s="287"/>
      <c r="EA58" s="287"/>
      <c r="EB58" s="287"/>
      <c r="EC58" s="287"/>
      <c r="ED58" s="287"/>
      <c r="EE58" s="287"/>
      <c r="EF58" s="287"/>
      <c r="EG58" s="287"/>
      <c r="EH58" s="287"/>
      <c r="EI58" s="287"/>
      <c r="EJ58" s="287"/>
      <c r="EK58" s="287"/>
      <c r="EL58" s="287"/>
      <c r="EM58" s="287"/>
      <c r="EN58" s="287"/>
      <c r="EO58" s="287"/>
      <c r="EP58" s="287"/>
      <c r="EQ58" s="287"/>
      <c r="ER58" s="287"/>
      <c r="ES58" s="287"/>
      <c r="ET58" s="287"/>
      <c r="EU58" s="287"/>
      <c r="EV58" s="287"/>
      <c r="EW58" s="287"/>
      <c r="EX58" s="287"/>
      <c r="EY58" s="287"/>
      <c r="EZ58" s="287"/>
      <c r="FA58" s="287"/>
      <c r="FB58" s="287"/>
      <c r="FC58" s="287"/>
      <c r="FD58" s="287"/>
      <c r="FE58" s="287"/>
      <c r="FF58" s="287"/>
      <c r="FG58" s="287"/>
      <c r="FH58" s="287"/>
      <c r="FI58" s="287"/>
      <c r="FJ58" s="287"/>
      <c r="FK58" s="287"/>
      <c r="FL58" s="287"/>
      <c r="FM58" s="287"/>
      <c r="FN58" s="287"/>
      <c r="FO58" s="287"/>
      <c r="FP58" s="287"/>
      <c r="FQ58" s="287"/>
      <c r="FR58" s="287"/>
      <c r="FS58" s="287"/>
      <c r="FT58" s="287"/>
      <c r="FU58" s="287"/>
      <c r="FV58" s="287"/>
      <c r="FW58" s="287"/>
      <c r="FX58" s="287"/>
      <c r="FY58" s="287"/>
      <c r="FZ58" s="287"/>
      <c r="GA58" s="287"/>
      <c r="GB58" s="287"/>
      <c r="GC58" s="287"/>
      <c r="GD58" s="287"/>
      <c r="GE58" s="287"/>
      <c r="GF58" s="287"/>
      <c r="GG58" s="287"/>
      <c r="GH58" s="287"/>
      <c r="GI58" s="287"/>
      <c r="GJ58" s="287"/>
      <c r="GK58" s="287"/>
      <c r="GL58" s="287"/>
      <c r="GM58" s="287"/>
      <c r="GN58" s="287"/>
      <c r="GO58" s="287"/>
      <c r="GP58" s="287"/>
      <c r="GQ58" s="287"/>
      <c r="GR58" s="287"/>
      <c r="GS58" s="287"/>
      <c r="GT58" s="287"/>
      <c r="GU58" s="287"/>
      <c r="GV58" s="287"/>
      <c r="GW58" s="287"/>
      <c r="GX58" s="287"/>
      <c r="GY58" s="287"/>
      <c r="GZ58" s="287"/>
      <c r="HA58" s="287"/>
      <c r="HB58" s="287"/>
      <c r="HC58" s="287"/>
      <c r="HD58" s="287"/>
      <c r="HE58" s="287"/>
      <c r="HF58" s="287"/>
      <c r="HG58" s="287"/>
      <c r="HH58" s="287"/>
      <c r="HI58" s="287"/>
      <c r="HJ58" s="287"/>
      <c r="HK58" s="287"/>
      <c r="HL58" s="287"/>
      <c r="HM58" s="287"/>
      <c r="HN58" s="287"/>
      <c r="HO58" s="287"/>
      <c r="HP58" s="287"/>
      <c r="HQ58" s="287"/>
      <c r="HR58" s="287"/>
      <c r="HS58" s="287"/>
      <c r="HT58" s="287"/>
      <c r="HU58" s="287"/>
      <c r="HV58" s="287"/>
      <c r="HW58" s="287"/>
      <c r="HX58" s="287"/>
      <c r="HY58" s="287"/>
      <c r="HZ58" s="287"/>
      <c r="IA58" s="287"/>
      <c r="IB58" s="287"/>
      <c r="IC58" s="287"/>
      <c r="ID58" s="287"/>
      <c r="IE58" s="287"/>
      <c r="IF58" s="287"/>
      <c r="IG58" s="287"/>
      <c r="IH58" s="287"/>
      <c r="II58" s="287"/>
      <c r="IJ58" s="287"/>
      <c r="IK58" s="287"/>
      <c r="IL58" s="287"/>
      <c r="IM58" s="287"/>
      <c r="IN58" s="287"/>
      <c r="IO58" s="287"/>
      <c r="IP58" s="287"/>
      <c r="IQ58" s="287"/>
      <c r="IR58" s="287"/>
      <c r="IS58" s="287"/>
      <c r="IT58" s="287"/>
      <c r="IU58" s="287"/>
      <c r="IV58" s="287"/>
    </row>
    <row r="59" spans="1:256" s="194" customFormat="1" ht="14.25" hidden="1" customHeight="1" x14ac:dyDescent="0.25">
      <c r="A59" s="292" t="s">
        <v>224</v>
      </c>
      <c r="B59" s="293" t="s">
        <v>175</v>
      </c>
      <c r="C59" s="294">
        <v>0</v>
      </c>
      <c r="D59" s="294">
        <v>0</v>
      </c>
      <c r="E59" s="294">
        <v>0</v>
      </c>
      <c r="F59" s="294">
        <v>0</v>
      </c>
      <c r="G59" s="294">
        <v>0</v>
      </c>
      <c r="H59" s="294">
        <v>0</v>
      </c>
      <c r="I59" s="294">
        <v>0</v>
      </c>
      <c r="J59" s="294">
        <v>0</v>
      </c>
      <c r="K59" s="294">
        <v>0</v>
      </c>
      <c r="L59" s="294">
        <v>0</v>
      </c>
      <c r="M59" s="294">
        <v>0</v>
      </c>
      <c r="N59" s="294">
        <v>0</v>
      </c>
      <c r="O59" s="293" t="s">
        <v>175</v>
      </c>
      <c r="P59" s="294">
        <v>0</v>
      </c>
      <c r="Q59" s="294">
        <v>0</v>
      </c>
      <c r="R59" s="294">
        <v>0</v>
      </c>
      <c r="S59" s="294">
        <v>0</v>
      </c>
      <c r="T59" s="294">
        <v>0</v>
      </c>
      <c r="U59" s="294">
        <v>0</v>
      </c>
      <c r="V59" s="294">
        <v>0</v>
      </c>
      <c r="W59" s="294">
        <v>0</v>
      </c>
      <c r="X59" s="294">
        <v>0</v>
      </c>
      <c r="Y59" s="294">
        <v>0</v>
      </c>
      <c r="Z59" s="294">
        <v>0</v>
      </c>
      <c r="AA59" s="294">
        <v>0</v>
      </c>
      <c r="AB59" s="293" t="s">
        <v>175</v>
      </c>
      <c r="AC59" s="294">
        <v>0</v>
      </c>
      <c r="AD59" s="294">
        <v>0</v>
      </c>
      <c r="AE59" s="294">
        <v>0</v>
      </c>
      <c r="AF59" s="294">
        <v>0</v>
      </c>
      <c r="AG59" s="294">
        <v>0</v>
      </c>
      <c r="AH59" s="294">
        <v>8.5579803166452718E-4</v>
      </c>
      <c r="AI59" s="293" t="s">
        <v>176</v>
      </c>
      <c r="AJ59" s="294">
        <v>1.5463120457708365E-3</v>
      </c>
      <c r="AK59" s="294">
        <v>1.3034033309196234E-3</v>
      </c>
      <c r="AL59" s="294">
        <v>9.4073377234242712E-4</v>
      </c>
      <c r="AM59" s="294">
        <v>7.8165711307972901E-4</v>
      </c>
      <c r="AN59" s="294">
        <v>1.0180707559175363E-3</v>
      </c>
      <c r="AO59" s="294">
        <v>3.6381275770070337E-4</v>
      </c>
      <c r="AP59" s="293" t="s">
        <v>176</v>
      </c>
      <c r="AQ59" s="294">
        <f t="shared" ref="AQ59:BA59" si="41">IFERROR((AQ60/AQ61),0)</f>
        <v>6.4123116383456237E-4</v>
      </c>
      <c r="AR59" s="294">
        <f t="shared" si="41"/>
        <v>1.5809443507588533E-3</v>
      </c>
      <c r="AS59" s="294">
        <f t="shared" si="41"/>
        <v>1.4687163419171644E-3</v>
      </c>
      <c r="AT59" s="294">
        <f t="shared" si="41"/>
        <v>1.1695906432748538E-3</v>
      </c>
      <c r="AU59" s="294">
        <f t="shared" si="41"/>
        <v>1.4124293785310734E-3</v>
      </c>
      <c r="AV59" s="294">
        <f t="shared" si="41"/>
        <v>0</v>
      </c>
      <c r="AW59" s="294">
        <f t="shared" si="41"/>
        <v>3.6886757654002215E-4</v>
      </c>
      <c r="AX59" s="294">
        <f t="shared" si="41"/>
        <v>1.3429373702844585E-3</v>
      </c>
      <c r="AY59" s="294">
        <f t="shared" si="41"/>
        <v>6.9654051543998144E-4</v>
      </c>
      <c r="AZ59" s="294">
        <f t="shared" si="41"/>
        <v>0</v>
      </c>
      <c r="BA59" s="294">
        <f t="shared" si="41"/>
        <v>0</v>
      </c>
      <c r="BB59" s="295"/>
      <c r="BC59" s="296"/>
      <c r="BD59" s="296"/>
      <c r="BE59" s="296"/>
      <c r="BF59" s="297"/>
      <c r="BG59" s="298"/>
      <c r="BH59" s="298"/>
      <c r="BI59" s="298"/>
      <c r="BJ59" s="298"/>
      <c r="BK59" s="298"/>
      <c r="BL59" s="298"/>
      <c r="BM59" s="298"/>
      <c r="BN59" s="298"/>
      <c r="BO59" s="298"/>
      <c r="BP59" s="298"/>
      <c r="BQ59" s="298"/>
      <c r="BR59" s="298"/>
      <c r="BS59" s="298"/>
      <c r="BT59" s="298"/>
      <c r="BU59" s="298"/>
      <c r="BV59" s="298"/>
      <c r="BW59" s="298"/>
      <c r="BX59" s="298"/>
      <c r="BY59" s="298"/>
      <c r="BZ59" s="298"/>
      <c r="CA59" s="298"/>
      <c r="CB59" s="298"/>
      <c r="CC59" s="298"/>
      <c r="CD59" s="298"/>
      <c r="CE59" s="298"/>
      <c r="CF59" s="298"/>
      <c r="CG59" s="298"/>
      <c r="CH59" s="298"/>
      <c r="CI59" s="298"/>
      <c r="CJ59" s="298"/>
      <c r="CK59" s="298"/>
      <c r="CL59" s="298"/>
      <c r="CM59" s="298"/>
      <c r="CN59" s="298"/>
      <c r="CO59" s="298"/>
      <c r="CP59" s="298"/>
      <c r="CQ59" s="298"/>
    </row>
    <row r="60" spans="1:256" s="197" customFormat="1" hidden="1" x14ac:dyDescent="0.2">
      <c r="A60" s="277" t="s">
        <v>225</v>
      </c>
      <c r="B60" s="125"/>
      <c r="C60" s="299"/>
      <c r="D60" s="299"/>
      <c r="E60" s="299"/>
      <c r="F60" s="299"/>
      <c r="G60" s="299"/>
      <c r="H60" s="299"/>
      <c r="I60" s="299"/>
      <c r="J60" s="299"/>
      <c r="K60" s="299"/>
      <c r="L60" s="299"/>
      <c r="M60" s="299"/>
      <c r="N60" s="299"/>
      <c r="O60" s="125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125"/>
      <c r="AC60" s="299"/>
      <c r="AD60" s="299"/>
      <c r="AE60" s="299"/>
      <c r="AF60" s="299"/>
      <c r="AG60" s="299"/>
      <c r="AH60" s="299">
        <v>6</v>
      </c>
      <c r="AI60" s="125"/>
      <c r="AJ60" s="299">
        <v>10</v>
      </c>
      <c r="AK60" s="299">
        <v>9</v>
      </c>
      <c r="AL60" s="299">
        <v>7</v>
      </c>
      <c r="AM60" s="299">
        <v>6</v>
      </c>
      <c r="AN60" s="299">
        <v>8</v>
      </c>
      <c r="AO60" s="299">
        <v>3</v>
      </c>
      <c r="AP60" s="125"/>
      <c r="AQ60" s="299">
        <v>6</v>
      </c>
      <c r="AR60" s="299">
        <v>15</v>
      </c>
      <c r="AS60" s="299">
        <v>15</v>
      </c>
      <c r="AT60" s="299">
        <v>12</v>
      </c>
      <c r="AU60" s="299">
        <v>13</v>
      </c>
      <c r="AV60" s="299">
        <v>0</v>
      </c>
      <c r="AW60" s="299">
        <v>3</v>
      </c>
      <c r="AX60" s="299">
        <v>11</v>
      </c>
      <c r="AY60" s="299">
        <v>6</v>
      </c>
      <c r="AZ60" s="299"/>
      <c r="BA60" s="299"/>
      <c r="BB60" s="300"/>
      <c r="BC60" s="301"/>
      <c r="BD60" s="301"/>
      <c r="BE60" s="301"/>
      <c r="BF60" s="302"/>
      <c r="BG60" s="303"/>
      <c r="BH60" s="303"/>
      <c r="BI60" s="303"/>
      <c r="BJ60" s="303"/>
      <c r="BK60" s="303"/>
      <c r="BL60" s="303"/>
      <c r="BM60" s="303"/>
      <c r="BN60" s="303"/>
      <c r="BO60" s="303"/>
      <c r="BP60" s="303"/>
      <c r="BQ60" s="303"/>
      <c r="BR60" s="303"/>
      <c r="BS60" s="303"/>
      <c r="BT60" s="303"/>
      <c r="BU60" s="303"/>
      <c r="BV60" s="303"/>
      <c r="BW60" s="303"/>
      <c r="BX60" s="303"/>
      <c r="BY60" s="303"/>
      <c r="BZ60" s="303"/>
      <c r="CA60" s="303"/>
      <c r="CB60" s="303"/>
      <c r="CC60" s="303"/>
      <c r="CD60" s="303"/>
      <c r="CE60" s="303"/>
      <c r="CF60" s="303"/>
      <c r="CG60" s="303"/>
      <c r="CH60" s="303"/>
      <c r="CI60" s="303"/>
      <c r="CJ60" s="303"/>
      <c r="CK60" s="303"/>
      <c r="CL60" s="303"/>
      <c r="CM60" s="303"/>
      <c r="CN60" s="303"/>
      <c r="CO60" s="303"/>
      <c r="CP60" s="303"/>
      <c r="CQ60" s="303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</row>
    <row r="61" spans="1:256" s="197" customFormat="1" hidden="1" x14ac:dyDescent="0.2">
      <c r="A61" s="195" t="s">
        <v>226</v>
      </c>
      <c r="B61" s="125"/>
      <c r="C61" s="304"/>
      <c r="D61" s="304"/>
      <c r="E61" s="304"/>
      <c r="F61" s="304"/>
      <c r="G61" s="304"/>
      <c r="H61" s="304"/>
      <c r="I61" s="304"/>
      <c r="J61" s="304"/>
      <c r="K61" s="304"/>
      <c r="L61" s="304"/>
      <c r="M61" s="304"/>
      <c r="N61" s="304"/>
      <c r="O61" s="125"/>
      <c r="P61" s="304"/>
      <c r="Q61" s="304"/>
      <c r="R61" s="304"/>
      <c r="S61" s="304"/>
      <c r="T61" s="304"/>
      <c r="U61" s="304"/>
      <c r="V61" s="304"/>
      <c r="W61" s="304"/>
      <c r="X61" s="304"/>
      <c r="Y61" s="304"/>
      <c r="Z61" s="304"/>
      <c r="AA61" s="304"/>
      <c r="AB61" s="125"/>
      <c r="AC61" s="304"/>
      <c r="AD61" s="304"/>
      <c r="AE61" s="304"/>
      <c r="AF61" s="304"/>
      <c r="AG61" s="304"/>
      <c r="AH61" s="304">
        <v>7011</v>
      </c>
      <c r="AI61" s="125"/>
      <c r="AJ61" s="304">
        <v>6467</v>
      </c>
      <c r="AK61" s="304">
        <v>6905</v>
      </c>
      <c r="AL61" s="304">
        <v>7441</v>
      </c>
      <c r="AM61" s="304">
        <v>7676</v>
      </c>
      <c r="AN61" s="304">
        <v>7858</v>
      </c>
      <c r="AO61" s="304">
        <v>8246</v>
      </c>
      <c r="AP61" s="125"/>
      <c r="AQ61" s="304">
        <v>9357</v>
      </c>
      <c r="AR61" s="304">
        <v>9488</v>
      </c>
      <c r="AS61" s="304">
        <v>10213</v>
      </c>
      <c r="AT61" s="304">
        <v>10260</v>
      </c>
      <c r="AU61" s="304">
        <v>9204</v>
      </c>
      <c r="AV61" s="304">
        <v>8018</v>
      </c>
      <c r="AW61" s="304">
        <v>8133</v>
      </c>
      <c r="AX61" s="304">
        <v>8191</v>
      </c>
      <c r="AY61" s="304">
        <v>8614</v>
      </c>
      <c r="AZ61" s="304"/>
      <c r="BA61" s="304"/>
      <c r="BB61" s="305"/>
      <c r="BC61" s="306"/>
      <c r="BD61" s="306"/>
      <c r="BE61" s="306"/>
      <c r="BF61" s="302"/>
      <c r="BG61" s="307"/>
      <c r="BH61" s="307"/>
      <c r="BI61" s="307"/>
      <c r="BJ61" s="307"/>
      <c r="BK61" s="307"/>
      <c r="BL61" s="307"/>
      <c r="BM61" s="307"/>
      <c r="BN61" s="307"/>
      <c r="BO61" s="307"/>
      <c r="BP61" s="307"/>
      <c r="BQ61" s="307"/>
      <c r="BR61" s="307"/>
      <c r="BS61" s="307"/>
      <c r="BT61" s="307"/>
      <c r="BU61" s="307"/>
      <c r="BV61" s="307"/>
      <c r="BW61" s="307"/>
      <c r="BX61" s="307"/>
      <c r="BY61" s="307"/>
      <c r="BZ61" s="307"/>
      <c r="CA61" s="307"/>
      <c r="CB61" s="307"/>
      <c r="CC61" s="307"/>
      <c r="CD61" s="307"/>
      <c r="CE61" s="307"/>
      <c r="CF61" s="307"/>
      <c r="CG61" s="307"/>
      <c r="CH61" s="307"/>
      <c r="CI61" s="307"/>
      <c r="CJ61" s="307"/>
      <c r="CK61" s="307"/>
      <c r="CL61" s="307"/>
      <c r="CM61" s="307"/>
      <c r="CN61" s="307"/>
      <c r="CO61" s="307"/>
      <c r="CP61" s="307"/>
      <c r="CQ61" s="307"/>
      <c r="CR61" s="196"/>
      <c r="CS61" s="196"/>
      <c r="CT61" s="196"/>
      <c r="CU61" s="196"/>
      <c r="CV61" s="196"/>
      <c r="CW61" s="196"/>
      <c r="CX61" s="196"/>
      <c r="CY61" s="196"/>
      <c r="CZ61" s="196"/>
      <c r="DA61" s="196"/>
      <c r="DB61" s="196"/>
      <c r="DC61" s="196"/>
      <c r="DD61" s="196"/>
      <c r="DE61" s="196"/>
      <c r="DF61" s="196"/>
      <c r="DG61" s="196"/>
      <c r="DH61" s="196"/>
      <c r="DI61" s="196"/>
      <c r="DJ61" s="196"/>
      <c r="DK61" s="196"/>
      <c r="DL61" s="196"/>
      <c r="DM61" s="196"/>
      <c r="DN61" s="196"/>
      <c r="DO61" s="196"/>
      <c r="DP61" s="196"/>
      <c r="DQ61" s="196"/>
      <c r="DR61" s="196"/>
      <c r="DS61" s="196"/>
      <c r="DT61" s="196"/>
      <c r="DU61" s="196"/>
      <c r="DV61" s="196"/>
      <c r="DW61" s="196"/>
      <c r="DX61" s="196"/>
      <c r="DY61" s="196"/>
      <c r="DZ61" s="196"/>
      <c r="EA61" s="196"/>
      <c r="EB61" s="196"/>
      <c r="EC61" s="196"/>
      <c r="ED61" s="196"/>
      <c r="EE61" s="196"/>
      <c r="EF61" s="196"/>
      <c r="EG61" s="196"/>
      <c r="EH61" s="196"/>
      <c r="EI61" s="196"/>
      <c r="EJ61" s="196"/>
      <c r="EK61" s="196"/>
      <c r="EL61" s="196"/>
      <c r="EM61" s="196"/>
      <c r="EN61" s="196"/>
      <c r="EO61" s="196"/>
      <c r="EP61" s="196"/>
      <c r="EQ61" s="196"/>
      <c r="ER61" s="196"/>
      <c r="ES61" s="196"/>
      <c r="ET61" s="196"/>
      <c r="EU61" s="196"/>
      <c r="EV61" s="196"/>
      <c r="EW61" s="196"/>
      <c r="EX61" s="196"/>
      <c r="EY61" s="196"/>
      <c r="EZ61" s="196"/>
      <c r="FA61" s="196"/>
      <c r="FB61" s="196"/>
      <c r="FC61" s="196"/>
      <c r="FD61" s="196"/>
      <c r="FE61" s="196"/>
      <c r="FF61" s="196"/>
      <c r="FG61" s="196"/>
      <c r="FH61" s="196"/>
      <c r="FI61" s="196"/>
      <c r="FJ61" s="196"/>
      <c r="FK61" s="196"/>
      <c r="FL61" s="196"/>
      <c r="FM61" s="196"/>
      <c r="FN61" s="196"/>
      <c r="FO61" s="196"/>
      <c r="FP61" s="196"/>
      <c r="FQ61" s="196"/>
      <c r="FR61" s="196"/>
      <c r="FS61" s="196"/>
      <c r="FT61" s="196"/>
      <c r="FU61" s="196"/>
      <c r="FV61" s="196"/>
      <c r="FW61" s="196"/>
      <c r="FX61" s="196"/>
      <c r="FY61" s="196"/>
      <c r="FZ61" s="196"/>
      <c r="GA61" s="196"/>
      <c r="GB61" s="196"/>
      <c r="GC61" s="196"/>
      <c r="GD61" s="196"/>
      <c r="GE61" s="196"/>
      <c r="GF61" s="196"/>
      <c r="GG61" s="196"/>
      <c r="GH61" s="196"/>
      <c r="GI61" s="196"/>
      <c r="GJ61" s="196"/>
      <c r="GK61" s="196"/>
      <c r="GL61" s="196"/>
      <c r="GM61" s="196"/>
      <c r="GN61" s="196"/>
      <c r="GO61" s="196"/>
      <c r="GP61" s="196"/>
      <c r="GQ61" s="196"/>
      <c r="GR61" s="196"/>
      <c r="GS61" s="196"/>
      <c r="GT61" s="196"/>
      <c r="GU61" s="196"/>
      <c r="GV61" s="196"/>
      <c r="GW61" s="196"/>
      <c r="GX61" s="196"/>
      <c r="GY61" s="196"/>
      <c r="GZ61" s="196"/>
      <c r="HA61" s="196"/>
      <c r="HB61" s="196"/>
      <c r="HC61" s="196"/>
      <c r="HD61" s="196"/>
      <c r="HE61" s="196"/>
      <c r="HF61" s="196"/>
      <c r="HG61" s="196"/>
      <c r="HH61" s="196"/>
      <c r="HI61" s="196"/>
      <c r="HJ61" s="196"/>
      <c r="HK61" s="196"/>
      <c r="HL61" s="196"/>
      <c r="HM61" s="196"/>
      <c r="HN61" s="196"/>
      <c r="HO61" s="196"/>
      <c r="HP61" s="196"/>
      <c r="HQ61" s="196"/>
      <c r="HR61" s="196"/>
      <c r="HS61" s="196"/>
      <c r="HT61" s="196"/>
      <c r="HU61" s="196"/>
      <c r="HV61" s="196"/>
      <c r="HW61" s="196"/>
      <c r="HX61" s="196"/>
      <c r="HY61" s="196"/>
      <c r="HZ61" s="196"/>
      <c r="IA61" s="196"/>
      <c r="IB61" s="196"/>
      <c r="IC61" s="196"/>
      <c r="ID61" s="196"/>
      <c r="IE61" s="196"/>
      <c r="IF61" s="196"/>
      <c r="IG61" s="196"/>
      <c r="IH61" s="196"/>
      <c r="II61" s="196"/>
      <c r="IJ61" s="196"/>
      <c r="IK61" s="196"/>
      <c r="IL61" s="196"/>
      <c r="IM61" s="196"/>
      <c r="IN61" s="196"/>
      <c r="IO61" s="196"/>
      <c r="IP61" s="196"/>
      <c r="IQ61" s="196"/>
      <c r="IR61" s="196"/>
      <c r="IS61" s="196"/>
      <c r="IT61" s="196"/>
      <c r="IU61" s="196"/>
      <c r="IV61" s="196"/>
    </row>
    <row r="62" spans="1:256" s="315" customFormat="1" hidden="1" x14ac:dyDescent="0.25">
      <c r="A62" s="308" t="s">
        <v>227</v>
      </c>
      <c r="B62" s="309" t="s">
        <v>228</v>
      </c>
      <c r="C62" s="310">
        <v>0</v>
      </c>
      <c r="D62" s="310">
        <v>0</v>
      </c>
      <c r="E62" s="310">
        <v>0</v>
      </c>
      <c r="F62" s="310">
        <v>0</v>
      </c>
      <c r="G62" s="310">
        <v>0</v>
      </c>
      <c r="H62" s="310">
        <v>0</v>
      </c>
      <c r="I62" s="310">
        <v>0</v>
      </c>
      <c r="J62" s="310">
        <v>0</v>
      </c>
      <c r="K62" s="310">
        <v>0</v>
      </c>
      <c r="L62" s="310">
        <v>0</v>
      </c>
      <c r="M62" s="310">
        <v>0</v>
      </c>
      <c r="N62" s="310">
        <v>0</v>
      </c>
      <c r="O62" s="309" t="s">
        <v>228</v>
      </c>
      <c r="P62" s="310">
        <v>10</v>
      </c>
      <c r="Q62" s="310">
        <v>10</v>
      </c>
      <c r="R62" s="310">
        <v>10</v>
      </c>
      <c r="S62" s="310">
        <v>10</v>
      </c>
      <c r="T62" s="310">
        <v>0</v>
      </c>
      <c r="U62" s="310">
        <v>0</v>
      </c>
      <c r="V62" s="310">
        <v>0</v>
      </c>
      <c r="W62" s="310">
        <v>0</v>
      </c>
      <c r="X62" s="310">
        <v>0</v>
      </c>
      <c r="Y62" s="310">
        <v>0</v>
      </c>
      <c r="Z62" s="310">
        <v>0</v>
      </c>
      <c r="AA62" s="310">
        <v>9</v>
      </c>
      <c r="AB62" s="309" t="s">
        <v>228</v>
      </c>
      <c r="AC62" s="310">
        <v>5</v>
      </c>
      <c r="AD62" s="310">
        <v>0</v>
      </c>
      <c r="AE62" s="310">
        <v>9</v>
      </c>
      <c r="AF62" s="310">
        <v>0</v>
      </c>
      <c r="AG62" s="310">
        <v>0</v>
      </c>
      <c r="AH62" s="310">
        <v>10</v>
      </c>
      <c r="AI62" s="309" t="s">
        <v>228</v>
      </c>
      <c r="AJ62" s="310">
        <v>0</v>
      </c>
      <c r="AK62" s="310">
        <v>0</v>
      </c>
      <c r="AL62" s="310">
        <v>0</v>
      </c>
      <c r="AM62" s="310">
        <v>0</v>
      </c>
      <c r="AN62" s="310">
        <v>0</v>
      </c>
      <c r="AO62" s="310">
        <v>0</v>
      </c>
      <c r="AP62" s="309" t="s">
        <v>228</v>
      </c>
      <c r="AQ62" s="310">
        <f t="shared" ref="AQ62:BA62" si="42">AQ64</f>
        <v>0</v>
      </c>
      <c r="AR62" s="310">
        <f t="shared" si="42"/>
        <v>0</v>
      </c>
      <c r="AS62" s="310">
        <f t="shared" si="42"/>
        <v>0</v>
      </c>
      <c r="AT62" s="310">
        <f t="shared" si="42"/>
        <v>0</v>
      </c>
      <c r="AU62" s="310">
        <f t="shared" si="42"/>
        <v>0</v>
      </c>
      <c r="AV62" s="310">
        <f t="shared" si="42"/>
        <v>0</v>
      </c>
      <c r="AW62" s="310">
        <f t="shared" si="42"/>
        <v>0</v>
      </c>
      <c r="AX62" s="310">
        <f t="shared" si="42"/>
        <v>0</v>
      </c>
      <c r="AY62" s="310">
        <f t="shared" si="42"/>
        <v>0</v>
      </c>
      <c r="AZ62" s="310">
        <f t="shared" si="42"/>
        <v>0</v>
      </c>
      <c r="BA62" s="310">
        <f t="shared" si="42"/>
        <v>0</v>
      </c>
      <c r="BB62" s="311"/>
      <c r="BC62" s="311"/>
      <c r="BD62" s="311"/>
      <c r="BE62" s="312"/>
      <c r="BF62" s="313"/>
      <c r="BG62" s="314"/>
      <c r="BH62" s="314"/>
      <c r="BI62" s="314"/>
      <c r="BJ62" s="314"/>
      <c r="BK62" s="314"/>
      <c r="BL62" s="314"/>
      <c r="BM62" s="314"/>
      <c r="BN62" s="314"/>
      <c r="BO62" s="314"/>
      <c r="BP62" s="314"/>
      <c r="BQ62" s="314"/>
      <c r="BR62" s="314"/>
      <c r="BS62" s="314"/>
      <c r="BT62" s="314"/>
      <c r="BU62" s="314"/>
      <c r="BV62" s="314"/>
      <c r="BW62" s="314"/>
      <c r="BX62" s="314"/>
      <c r="BY62" s="314"/>
      <c r="BZ62" s="314"/>
      <c r="CA62" s="314"/>
      <c r="CB62" s="314"/>
      <c r="CC62" s="314"/>
      <c r="CD62" s="314"/>
      <c r="CE62" s="314"/>
      <c r="CF62" s="314"/>
      <c r="CG62" s="314"/>
      <c r="CH62" s="314"/>
      <c r="CI62" s="314"/>
      <c r="CJ62" s="314"/>
      <c r="CK62" s="314"/>
      <c r="CL62" s="314"/>
      <c r="CM62" s="314"/>
      <c r="CN62" s="314"/>
      <c r="CO62" s="314"/>
      <c r="CP62" s="314"/>
      <c r="CQ62" s="314"/>
    </row>
    <row r="63" spans="1:256" hidden="1" x14ac:dyDescent="0.25">
      <c r="A63" s="253" t="s">
        <v>229</v>
      </c>
      <c r="B63" s="254"/>
      <c r="C63" s="316">
        <v>0</v>
      </c>
      <c r="D63" s="316">
        <v>0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6">
        <v>0</v>
      </c>
      <c r="L63" s="316">
        <v>0</v>
      </c>
      <c r="M63" s="316">
        <v>0</v>
      </c>
      <c r="N63" s="316">
        <v>0</v>
      </c>
      <c r="O63" s="254"/>
      <c r="P63" s="316">
        <v>9</v>
      </c>
      <c r="Q63" s="316">
        <v>9</v>
      </c>
      <c r="R63" s="316">
        <v>5.612903225806452</v>
      </c>
      <c r="S63" s="316">
        <v>9</v>
      </c>
      <c r="T63" s="316">
        <v>0</v>
      </c>
      <c r="U63" s="316">
        <v>0</v>
      </c>
      <c r="V63" s="316">
        <v>0</v>
      </c>
      <c r="W63" s="316">
        <v>0</v>
      </c>
      <c r="X63" s="316">
        <v>0</v>
      </c>
      <c r="Y63" s="316">
        <v>0</v>
      </c>
      <c r="Z63" s="316">
        <v>0</v>
      </c>
      <c r="AA63" s="316">
        <v>8</v>
      </c>
      <c r="AB63" s="254"/>
      <c r="AC63" s="316">
        <v>3</v>
      </c>
      <c r="AD63" s="316">
        <v>0</v>
      </c>
      <c r="AE63" s="316">
        <v>7</v>
      </c>
      <c r="AF63" s="316">
        <v>0</v>
      </c>
      <c r="AG63" s="316">
        <v>0</v>
      </c>
      <c r="AH63" s="316">
        <v>8</v>
      </c>
      <c r="AI63" s="254"/>
      <c r="AJ63" s="316">
        <v>0</v>
      </c>
      <c r="AK63" s="316"/>
      <c r="AL63" s="316"/>
      <c r="AM63" s="316"/>
      <c r="AN63" s="316"/>
      <c r="AO63" s="316"/>
      <c r="AP63" s="254"/>
      <c r="AQ63" s="316"/>
      <c r="AR63" s="316"/>
      <c r="AS63" s="316"/>
      <c r="AT63" s="316"/>
      <c r="AU63" s="316"/>
      <c r="AV63" s="316"/>
      <c r="AW63" s="316"/>
      <c r="AX63" s="316"/>
      <c r="AY63" s="316"/>
      <c r="AZ63" s="316"/>
      <c r="BA63" s="316"/>
      <c r="BB63" s="317"/>
      <c r="BC63" s="317"/>
      <c r="BD63" s="317"/>
      <c r="BE63" s="318"/>
      <c r="BF63" s="319"/>
      <c r="BG63" s="319"/>
      <c r="BH63" s="319"/>
      <c r="BI63" s="319"/>
      <c r="BJ63" s="319"/>
      <c r="BK63" s="319"/>
      <c r="BL63" s="319"/>
      <c r="BM63" s="319"/>
      <c r="BN63" s="319"/>
      <c r="BO63" s="319"/>
      <c r="BP63" s="319"/>
      <c r="BQ63" s="319"/>
      <c r="BR63" s="319"/>
      <c r="BS63" s="319"/>
      <c r="BT63" s="319"/>
      <c r="BU63" s="319"/>
      <c r="BV63" s="319"/>
      <c r="BW63" s="319"/>
      <c r="BX63" s="319"/>
      <c r="BY63" s="319"/>
      <c r="BZ63" s="319"/>
      <c r="CA63" s="319"/>
      <c r="CB63" s="319"/>
      <c r="CC63" s="319"/>
      <c r="CD63" s="319"/>
      <c r="CE63" s="319"/>
      <c r="CF63" s="319"/>
      <c r="CG63" s="319"/>
      <c r="CH63" s="319"/>
      <c r="CI63" s="319"/>
      <c r="CJ63" s="319"/>
      <c r="CK63" s="319"/>
      <c r="CL63" s="319"/>
      <c r="CM63" s="319"/>
      <c r="CN63" s="319"/>
      <c r="CO63" s="319"/>
      <c r="CP63" s="319"/>
      <c r="CQ63" s="319"/>
    </row>
    <row r="64" spans="1:256" hidden="1" x14ac:dyDescent="0.25">
      <c r="A64" s="230" t="s">
        <v>230</v>
      </c>
      <c r="B64" s="254"/>
      <c r="C64" s="320">
        <v>0</v>
      </c>
      <c r="D64" s="320">
        <v>0</v>
      </c>
      <c r="E64" s="320">
        <v>0</v>
      </c>
      <c r="F64" s="320">
        <v>0</v>
      </c>
      <c r="G64" s="320">
        <v>0</v>
      </c>
      <c r="H64" s="320">
        <v>0</v>
      </c>
      <c r="I64" s="320">
        <v>0</v>
      </c>
      <c r="J64" s="320">
        <v>0</v>
      </c>
      <c r="K64" s="320">
        <v>0</v>
      </c>
      <c r="L64" s="320">
        <v>0</v>
      </c>
      <c r="M64" s="320">
        <v>0</v>
      </c>
      <c r="N64" s="320">
        <v>0</v>
      </c>
      <c r="O64" s="254"/>
      <c r="P64" s="320">
        <v>10</v>
      </c>
      <c r="Q64" s="320">
        <v>10</v>
      </c>
      <c r="R64" s="320">
        <v>10</v>
      </c>
      <c r="S64" s="320">
        <v>10</v>
      </c>
      <c r="T64" s="320">
        <v>0</v>
      </c>
      <c r="U64" s="320">
        <v>0</v>
      </c>
      <c r="V64" s="320">
        <v>0</v>
      </c>
      <c r="W64" s="320">
        <v>0</v>
      </c>
      <c r="X64" s="320">
        <v>0</v>
      </c>
      <c r="Y64" s="320">
        <v>0</v>
      </c>
      <c r="Z64" s="320">
        <v>0</v>
      </c>
      <c r="AA64" s="320">
        <v>9</v>
      </c>
      <c r="AB64" s="254"/>
      <c r="AC64" s="320">
        <v>5</v>
      </c>
      <c r="AD64" s="320">
        <v>0</v>
      </c>
      <c r="AE64" s="320">
        <v>9</v>
      </c>
      <c r="AF64" s="320">
        <v>0</v>
      </c>
      <c r="AG64" s="320">
        <v>0</v>
      </c>
      <c r="AH64" s="320">
        <v>10</v>
      </c>
      <c r="AI64" s="254"/>
      <c r="AJ64" s="320">
        <v>0</v>
      </c>
      <c r="AK64" s="320"/>
      <c r="AL64" s="320"/>
      <c r="AM64" s="320"/>
      <c r="AN64" s="320"/>
      <c r="AO64" s="320"/>
      <c r="AP64" s="254"/>
      <c r="AQ64" s="320"/>
      <c r="AR64" s="320"/>
      <c r="AS64" s="320"/>
      <c r="AT64" s="320"/>
      <c r="AU64" s="320"/>
      <c r="AV64" s="320"/>
      <c r="AW64" s="320"/>
      <c r="AX64" s="320"/>
      <c r="AY64" s="320"/>
      <c r="AZ64" s="320"/>
      <c r="BA64" s="320"/>
      <c r="BB64" s="321"/>
      <c r="BC64" s="321"/>
      <c r="BD64" s="321"/>
      <c r="BE64" s="322"/>
      <c r="BF64" s="323"/>
      <c r="BG64" s="323"/>
      <c r="BH64" s="323"/>
      <c r="BI64" s="323"/>
      <c r="BJ64" s="323"/>
      <c r="BK64" s="323"/>
      <c r="BL64" s="323"/>
      <c r="BM64" s="323"/>
      <c r="BN64" s="323"/>
      <c r="BO64" s="323"/>
      <c r="BP64" s="323"/>
      <c r="BQ64" s="323"/>
      <c r="BR64" s="323"/>
      <c r="BS64" s="323"/>
      <c r="BT64" s="323"/>
      <c r="BU64" s="323"/>
      <c r="BV64" s="323"/>
      <c r="BW64" s="323"/>
      <c r="BX64" s="323"/>
      <c r="BY64" s="323"/>
      <c r="BZ64" s="323"/>
      <c r="CA64" s="323"/>
      <c r="CB64" s="323"/>
      <c r="CC64" s="323"/>
      <c r="CD64" s="323"/>
      <c r="CE64" s="323"/>
      <c r="CF64" s="323"/>
      <c r="CG64" s="323"/>
      <c r="CH64" s="323"/>
      <c r="CI64" s="323"/>
      <c r="CJ64" s="323"/>
      <c r="CK64" s="323"/>
      <c r="CL64" s="323"/>
      <c r="CM64" s="323"/>
      <c r="CN64" s="323"/>
      <c r="CO64" s="323"/>
      <c r="CP64" s="323"/>
      <c r="CQ64" s="323"/>
    </row>
    <row r="65" spans="1:256" ht="6" customHeight="1" x14ac:dyDescent="0.25"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P65" s="325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326"/>
      <c r="BC65" s="326"/>
      <c r="BD65" s="326"/>
      <c r="BE65" s="326"/>
      <c r="BF65" s="179"/>
      <c r="BG65" s="179"/>
      <c r="BH65" s="179"/>
      <c r="BI65" s="179"/>
      <c r="BJ65" s="179"/>
      <c r="BK65" s="179"/>
      <c r="BL65" s="179"/>
      <c r="BM65" s="179"/>
      <c r="BN65" s="179"/>
      <c r="BO65" s="179"/>
      <c r="BP65" s="179"/>
      <c r="BQ65" s="179"/>
      <c r="BR65" s="179"/>
      <c r="BS65" s="179"/>
      <c r="BT65" s="179"/>
      <c r="BU65" s="179"/>
      <c r="BV65" s="179"/>
      <c r="BW65" s="179"/>
      <c r="BX65" s="179"/>
      <c r="BY65" s="179"/>
      <c r="BZ65" s="179"/>
      <c r="CA65" s="179"/>
      <c r="CB65" s="179"/>
      <c r="CC65" s="179"/>
      <c r="CD65" s="179"/>
      <c r="CE65" s="179"/>
      <c r="CF65" s="179"/>
      <c r="CG65" s="179"/>
      <c r="CH65" s="179"/>
      <c r="CI65" s="179"/>
      <c r="CJ65" s="179"/>
      <c r="CK65" s="179"/>
      <c r="CL65" s="179"/>
      <c r="CM65" s="179"/>
      <c r="CN65" s="179"/>
      <c r="CO65" s="179"/>
      <c r="CP65" s="179"/>
      <c r="CQ65" s="179"/>
    </row>
    <row r="66" spans="1:256" s="242" customFormat="1" x14ac:dyDescent="0.2">
      <c r="A66" s="327" t="s">
        <v>231</v>
      </c>
      <c r="B66" s="328"/>
      <c r="C66" s="329">
        <v>43831</v>
      </c>
      <c r="D66" s="329">
        <v>43862</v>
      </c>
      <c r="E66" s="329">
        <v>43891</v>
      </c>
      <c r="F66" s="329">
        <v>43922</v>
      </c>
      <c r="G66" s="329">
        <v>43952</v>
      </c>
      <c r="H66" s="329">
        <v>43983</v>
      </c>
      <c r="I66" s="329">
        <v>44013</v>
      </c>
      <c r="J66" s="329">
        <v>44044</v>
      </c>
      <c r="K66" s="329">
        <v>44075</v>
      </c>
      <c r="L66" s="329">
        <v>44105</v>
      </c>
      <c r="M66" s="329">
        <v>44136</v>
      </c>
      <c r="N66" s="329">
        <v>44166</v>
      </c>
      <c r="O66" s="328"/>
      <c r="P66" s="329">
        <v>44197</v>
      </c>
      <c r="Q66" s="329">
        <v>44228</v>
      </c>
      <c r="R66" s="329">
        <v>44256</v>
      </c>
      <c r="S66" s="329">
        <v>44287</v>
      </c>
      <c r="T66" s="329">
        <v>44317</v>
      </c>
      <c r="U66" s="329">
        <v>44348</v>
      </c>
      <c r="V66" s="329">
        <v>44378</v>
      </c>
      <c r="W66" s="329">
        <v>44409</v>
      </c>
      <c r="X66" s="329">
        <v>44440</v>
      </c>
      <c r="Y66" s="329">
        <v>44470</v>
      </c>
      <c r="Z66" s="329">
        <v>44501</v>
      </c>
      <c r="AA66" s="329">
        <v>44531</v>
      </c>
      <c r="AB66" s="328"/>
      <c r="AC66" s="329">
        <v>44562</v>
      </c>
      <c r="AD66" s="329">
        <v>44593</v>
      </c>
      <c r="AE66" s="329">
        <v>44621</v>
      </c>
      <c r="AF66" s="329">
        <v>44652</v>
      </c>
      <c r="AG66" s="329">
        <v>44682</v>
      </c>
      <c r="AH66" s="329">
        <v>44713</v>
      </c>
      <c r="AI66" s="328"/>
      <c r="AJ66" s="329">
        <v>44743</v>
      </c>
      <c r="AK66" s="329">
        <v>44774</v>
      </c>
      <c r="AL66" s="329">
        <v>44805</v>
      </c>
      <c r="AM66" s="329">
        <v>44835</v>
      </c>
      <c r="AN66" s="329">
        <v>44866</v>
      </c>
      <c r="AO66" s="329">
        <v>44896</v>
      </c>
      <c r="AP66" s="328"/>
      <c r="AQ66" s="329">
        <f t="shared" ref="AQ66:BA66" si="43">AQ$4</f>
        <v>44927</v>
      </c>
      <c r="AR66" s="329">
        <f t="shared" si="43"/>
        <v>44958</v>
      </c>
      <c r="AS66" s="329">
        <f t="shared" si="43"/>
        <v>44986</v>
      </c>
      <c r="AT66" s="329">
        <f t="shared" si="43"/>
        <v>45017</v>
      </c>
      <c r="AU66" s="329">
        <f t="shared" si="43"/>
        <v>45047</v>
      </c>
      <c r="AV66" s="329">
        <f t="shared" si="43"/>
        <v>45078</v>
      </c>
      <c r="AW66" s="329">
        <f t="shared" si="43"/>
        <v>45108</v>
      </c>
      <c r="AX66" s="329">
        <f t="shared" si="43"/>
        <v>45139</v>
      </c>
      <c r="AY66" s="329">
        <f t="shared" si="43"/>
        <v>45170</v>
      </c>
      <c r="AZ66" s="329" t="str">
        <f t="shared" si="43"/>
        <v>01-15-Out-23</v>
      </c>
      <c r="BA66" s="327">
        <f t="shared" si="43"/>
        <v>45200</v>
      </c>
      <c r="BB66" s="448" t="s">
        <v>231</v>
      </c>
      <c r="BC66" s="448"/>
      <c r="BD66" s="330" t="str">
        <f>BD25</f>
        <v>16-31-Out-23</v>
      </c>
      <c r="BE66" s="330">
        <f>BE25</f>
        <v>45200</v>
      </c>
      <c r="BF66" s="330" t="e">
        <f t="shared" ref="BF66:CQ66" ca="1" si="44">BF$4</f>
        <v>#NAME?</v>
      </c>
      <c r="BG66" s="330" t="e">
        <f t="shared" ca="1" si="44"/>
        <v>#NAME?</v>
      </c>
      <c r="BH66" s="330" t="e">
        <f t="shared" ca="1" si="44"/>
        <v>#NAME?</v>
      </c>
      <c r="BI66" s="330" t="e">
        <f t="shared" ca="1" si="44"/>
        <v>#NAME?</v>
      </c>
      <c r="BJ66" s="330" t="e">
        <f t="shared" ca="1" si="44"/>
        <v>#NAME?</v>
      </c>
      <c r="BK66" s="330" t="e">
        <f t="shared" ca="1" si="44"/>
        <v>#NAME?</v>
      </c>
      <c r="BL66" s="330" t="e">
        <f t="shared" ca="1" si="44"/>
        <v>#NAME?</v>
      </c>
      <c r="BM66" s="330" t="e">
        <f t="shared" ca="1" si="44"/>
        <v>#NAME?</v>
      </c>
      <c r="BN66" s="330" t="e">
        <f t="shared" ca="1" si="44"/>
        <v>#NAME?</v>
      </c>
      <c r="BO66" s="330" t="e">
        <f t="shared" ca="1" si="44"/>
        <v>#NAME?</v>
      </c>
      <c r="BP66" s="330" t="e">
        <f t="shared" ca="1" si="44"/>
        <v>#NAME?</v>
      </c>
      <c r="BQ66" s="330" t="e">
        <f t="shared" ca="1" si="44"/>
        <v>#NAME?</v>
      </c>
      <c r="BR66" s="330" t="e">
        <f t="shared" ca="1" si="44"/>
        <v>#NAME?</v>
      </c>
      <c r="BS66" s="330" t="e">
        <f t="shared" ca="1" si="44"/>
        <v>#NAME?</v>
      </c>
      <c r="BT66" s="330" t="e">
        <f t="shared" ca="1" si="44"/>
        <v>#NAME?</v>
      </c>
      <c r="BU66" s="330" t="e">
        <f t="shared" ca="1" si="44"/>
        <v>#NAME?</v>
      </c>
      <c r="BV66" s="330" t="e">
        <f t="shared" ca="1" si="44"/>
        <v>#NAME?</v>
      </c>
      <c r="BW66" s="330" t="e">
        <f t="shared" ca="1" si="44"/>
        <v>#NAME?</v>
      </c>
      <c r="BX66" s="330" t="e">
        <f t="shared" ca="1" si="44"/>
        <v>#NAME?</v>
      </c>
      <c r="BY66" s="330" t="e">
        <f t="shared" ca="1" si="44"/>
        <v>#NAME?</v>
      </c>
      <c r="BZ66" s="330" t="e">
        <f t="shared" ca="1" si="44"/>
        <v>#NAME?</v>
      </c>
      <c r="CA66" s="330" t="e">
        <f t="shared" ca="1" si="44"/>
        <v>#NAME?</v>
      </c>
      <c r="CB66" s="330" t="e">
        <f t="shared" ca="1" si="44"/>
        <v>#NAME?</v>
      </c>
      <c r="CC66" s="330" t="e">
        <f t="shared" ca="1" si="44"/>
        <v>#NAME?</v>
      </c>
      <c r="CD66" s="330" t="e">
        <f t="shared" ca="1" si="44"/>
        <v>#NAME?</v>
      </c>
      <c r="CE66" s="330" t="e">
        <f t="shared" ca="1" si="44"/>
        <v>#NAME?</v>
      </c>
      <c r="CF66" s="330" t="e">
        <f t="shared" ca="1" si="44"/>
        <v>#NAME?</v>
      </c>
      <c r="CG66" s="330" t="e">
        <f t="shared" ca="1" si="44"/>
        <v>#NAME?</v>
      </c>
      <c r="CH66" s="330" t="e">
        <f t="shared" ca="1" si="44"/>
        <v>#NAME?</v>
      </c>
      <c r="CI66" s="330" t="e">
        <f t="shared" ca="1" si="44"/>
        <v>#NAME?</v>
      </c>
      <c r="CJ66" s="330" t="e">
        <f t="shared" ca="1" si="44"/>
        <v>#NAME?</v>
      </c>
      <c r="CK66" s="330" t="e">
        <f t="shared" ca="1" si="44"/>
        <v>#NAME?</v>
      </c>
      <c r="CL66" s="330" t="e">
        <f t="shared" ca="1" si="44"/>
        <v>#NAME?</v>
      </c>
      <c r="CM66" s="330" t="e">
        <f t="shared" ca="1" si="44"/>
        <v>#NAME?</v>
      </c>
      <c r="CN66" s="330" t="e">
        <f t="shared" ca="1" si="44"/>
        <v>#NAME?</v>
      </c>
      <c r="CO66" s="330" t="e">
        <f t="shared" ca="1" si="44"/>
        <v>#NAME?</v>
      </c>
      <c r="CP66" s="330" t="e">
        <f t="shared" ca="1" si="44"/>
        <v>#NAME?</v>
      </c>
      <c r="CQ66" s="330" t="e">
        <f t="shared" ca="1" si="44"/>
        <v>#NAME?</v>
      </c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  <c r="EG66" s="241"/>
      <c r="EH66" s="241"/>
      <c r="EI66" s="241"/>
      <c r="EJ66" s="241"/>
      <c r="EK66" s="241"/>
      <c r="EL66" s="241"/>
      <c r="EM66" s="241"/>
      <c r="EN66" s="241"/>
      <c r="EO66" s="241"/>
      <c r="EP66" s="241"/>
      <c r="EQ66" s="241"/>
      <c r="ER66" s="241"/>
      <c r="ES66" s="241"/>
      <c r="ET66" s="241"/>
      <c r="EU66" s="241"/>
      <c r="EV66" s="241"/>
      <c r="EW66" s="241"/>
      <c r="EX66" s="241"/>
      <c r="EY66" s="241"/>
      <c r="EZ66" s="241"/>
      <c r="FA66" s="241"/>
      <c r="FB66" s="241"/>
      <c r="FC66" s="241"/>
      <c r="FD66" s="241"/>
      <c r="FE66" s="241"/>
      <c r="FF66" s="241"/>
      <c r="FG66" s="241"/>
      <c r="FH66" s="241"/>
      <c r="FI66" s="241"/>
      <c r="FJ66" s="241"/>
      <c r="FK66" s="241"/>
      <c r="FL66" s="241"/>
      <c r="FM66" s="241"/>
      <c r="FN66" s="241"/>
      <c r="FO66" s="241"/>
      <c r="FP66" s="241"/>
      <c r="FQ66" s="241"/>
      <c r="FR66" s="241"/>
      <c r="FS66" s="241"/>
      <c r="FT66" s="241"/>
      <c r="FU66" s="241"/>
      <c r="FV66" s="241"/>
      <c r="FW66" s="241"/>
      <c r="FX66" s="241"/>
      <c r="FY66" s="241"/>
      <c r="FZ66" s="241"/>
      <c r="GA66" s="241"/>
      <c r="GB66" s="241"/>
      <c r="GC66" s="241"/>
      <c r="GD66" s="241"/>
      <c r="GE66" s="241"/>
      <c r="GF66" s="241"/>
      <c r="GG66" s="241"/>
      <c r="GH66" s="241"/>
      <c r="GI66" s="241"/>
      <c r="GJ66" s="241"/>
      <c r="GK66" s="241"/>
      <c r="GL66" s="241"/>
      <c r="GM66" s="241"/>
      <c r="GN66" s="241"/>
      <c r="GO66" s="241"/>
      <c r="GP66" s="241"/>
      <c r="GQ66" s="241"/>
      <c r="GR66" s="241"/>
      <c r="GS66" s="241"/>
      <c r="GT66" s="241"/>
      <c r="GU66" s="241"/>
      <c r="GV66" s="241"/>
      <c r="GW66" s="241"/>
      <c r="GX66" s="241"/>
      <c r="GY66" s="241"/>
      <c r="GZ66" s="241"/>
      <c r="HA66" s="241"/>
      <c r="HB66" s="241"/>
      <c r="HC66" s="241"/>
      <c r="HD66" s="241"/>
      <c r="HE66" s="241"/>
      <c r="HF66" s="241"/>
      <c r="HG66" s="241"/>
      <c r="HH66" s="241"/>
      <c r="HI66" s="241"/>
      <c r="HJ66" s="241"/>
      <c r="HK66" s="241"/>
      <c r="HL66" s="241"/>
      <c r="HM66" s="241"/>
      <c r="HN66" s="241"/>
      <c r="HO66" s="241"/>
      <c r="HP66" s="241"/>
      <c r="HQ66" s="241"/>
      <c r="HR66" s="241"/>
      <c r="HS66" s="241"/>
      <c r="HT66" s="241"/>
      <c r="HU66" s="241"/>
      <c r="HV66" s="241"/>
      <c r="HW66" s="241"/>
      <c r="HX66" s="241"/>
      <c r="HY66" s="241"/>
      <c r="HZ66" s="241"/>
      <c r="IA66" s="241"/>
      <c r="IB66" s="241"/>
      <c r="IC66" s="241"/>
      <c r="ID66" s="241"/>
      <c r="IE66" s="241"/>
      <c r="IF66" s="241"/>
      <c r="IG66" s="241"/>
      <c r="IH66" s="241"/>
      <c r="II66" s="241"/>
      <c r="IJ66" s="241"/>
      <c r="IK66" s="241"/>
      <c r="IL66" s="241"/>
      <c r="IM66" s="241"/>
      <c r="IN66" s="241"/>
      <c r="IO66" s="241"/>
      <c r="IP66" s="241"/>
      <c r="IQ66" s="241"/>
      <c r="IR66" s="241"/>
      <c r="IS66" s="241"/>
      <c r="IT66" s="241"/>
      <c r="IU66" s="241"/>
      <c r="IV66" s="241"/>
    </row>
    <row r="67" spans="1:256" s="218" customFormat="1" x14ac:dyDescent="0.2">
      <c r="A67" s="331" t="s">
        <v>232</v>
      </c>
      <c r="B67" s="332"/>
      <c r="C67" s="333">
        <v>0</v>
      </c>
      <c r="D67" s="333">
        <v>0</v>
      </c>
      <c r="E67" s="333">
        <v>0</v>
      </c>
      <c r="F67" s="333">
        <v>0</v>
      </c>
      <c r="G67" s="333">
        <v>0</v>
      </c>
      <c r="H67" s="333">
        <v>0</v>
      </c>
      <c r="I67" s="333">
        <v>0</v>
      </c>
      <c r="J67" s="333">
        <v>0</v>
      </c>
      <c r="K67" s="333">
        <v>0</v>
      </c>
      <c r="L67" s="333">
        <v>0</v>
      </c>
      <c r="M67" s="333">
        <v>0</v>
      </c>
      <c r="N67" s="333">
        <v>0</v>
      </c>
      <c r="O67" s="332"/>
      <c r="P67" s="333">
        <v>0</v>
      </c>
      <c r="Q67" s="333">
        <v>0</v>
      </c>
      <c r="R67" s="333">
        <v>0</v>
      </c>
      <c r="S67" s="333">
        <v>0</v>
      </c>
      <c r="T67" s="333">
        <v>0</v>
      </c>
      <c r="U67" s="333">
        <v>0</v>
      </c>
      <c r="V67" s="333">
        <v>0</v>
      </c>
      <c r="W67" s="333">
        <v>0</v>
      </c>
      <c r="X67" s="333">
        <v>0</v>
      </c>
      <c r="Y67" s="333">
        <v>0</v>
      </c>
      <c r="Z67" s="333">
        <v>0</v>
      </c>
      <c r="AA67" s="333">
        <v>0</v>
      </c>
      <c r="AB67" s="332"/>
      <c r="AC67" s="333">
        <v>1</v>
      </c>
      <c r="AD67" s="333">
        <v>1</v>
      </c>
      <c r="AE67" s="333">
        <v>1</v>
      </c>
      <c r="AF67" s="333">
        <v>1</v>
      </c>
      <c r="AG67" s="333">
        <v>0.7142857142857143</v>
      </c>
      <c r="AH67" s="333">
        <v>0.83333333333333337</v>
      </c>
      <c r="AI67" s="332"/>
      <c r="AJ67" s="333">
        <v>0.9</v>
      </c>
      <c r="AK67" s="333">
        <v>0.77777777777777779</v>
      </c>
      <c r="AL67" s="333">
        <v>0.5714285714285714</v>
      </c>
      <c r="AM67" s="333">
        <v>0.33333333333333331</v>
      </c>
      <c r="AN67" s="333">
        <v>0.625</v>
      </c>
      <c r="AO67" s="333">
        <v>0.33333333333333331</v>
      </c>
      <c r="AP67" s="332"/>
      <c r="AQ67" s="333">
        <v>1</v>
      </c>
      <c r="AR67" s="333">
        <v>0.6</v>
      </c>
      <c r="AS67" s="333">
        <v>0.53333333333333333</v>
      </c>
      <c r="AT67" s="333">
        <v>0.41666666666666669</v>
      </c>
      <c r="AU67" s="333">
        <v>0.61538461538461542</v>
      </c>
      <c r="AV67" s="333">
        <v>0</v>
      </c>
      <c r="AW67" s="333">
        <v>0.66666666666666663</v>
      </c>
      <c r="AX67" s="333">
        <v>0.27272727272727271</v>
      </c>
      <c r="AY67" s="333">
        <v>0.33333333333333331</v>
      </c>
      <c r="AZ67" s="316" t="s">
        <v>49</v>
      </c>
      <c r="BA67" s="334">
        <v>0.54545454545454541</v>
      </c>
      <c r="BB67" s="444" t="s">
        <v>232</v>
      </c>
      <c r="BC67" s="444"/>
      <c r="BD67" s="255" t="s">
        <v>49</v>
      </c>
      <c r="BE67" s="216">
        <f>BA67</f>
        <v>0.54545454545454541</v>
      </c>
      <c r="BF67" s="216">
        <v>0</v>
      </c>
      <c r="BG67" s="216">
        <v>0.5</v>
      </c>
      <c r="BH67" s="216">
        <v>0.21428571428571427</v>
      </c>
      <c r="BI67" s="216">
        <v>0.42857142857142855</v>
      </c>
      <c r="BJ67" s="216">
        <v>0</v>
      </c>
      <c r="BK67" s="216">
        <v>4.3478260869565216E-2</v>
      </c>
      <c r="BL67" s="216">
        <v>0.25</v>
      </c>
      <c r="BM67" s="216">
        <v>0</v>
      </c>
      <c r="BN67" s="216">
        <v>0.66666666666666663</v>
      </c>
      <c r="BO67" s="216">
        <v>0.61538461538461542</v>
      </c>
      <c r="BP67" s="216">
        <v>0.36363636363636365</v>
      </c>
      <c r="BQ67" s="216">
        <v>0.6</v>
      </c>
      <c r="BR67" s="216">
        <v>0.45454545454545453</v>
      </c>
      <c r="BS67" s="216">
        <v>0.41666666666666669</v>
      </c>
      <c r="BT67" s="216">
        <v>0.88888888888888884</v>
      </c>
      <c r="BU67" s="216">
        <v>0.8</v>
      </c>
      <c r="BV67" s="216">
        <v>0.66666666666666663</v>
      </c>
      <c r="BW67" s="216">
        <v>0.875</v>
      </c>
      <c r="BX67" s="216">
        <v>0.7142857142857143</v>
      </c>
      <c r="BY67" s="216">
        <v>0.625</v>
      </c>
      <c r="BZ67" s="216">
        <v>0.8571428571428571</v>
      </c>
      <c r="CA67" s="216">
        <v>0.66666666666666663</v>
      </c>
      <c r="CB67" s="216">
        <v>0.38461538461538464</v>
      </c>
      <c r="CC67" s="216">
        <v>0.95</v>
      </c>
      <c r="CD67" s="216">
        <v>0.52941176470588236</v>
      </c>
      <c r="CE67" s="216">
        <v>0</v>
      </c>
      <c r="CF67" s="216">
        <v>0</v>
      </c>
      <c r="CG67" s="216">
        <v>0</v>
      </c>
      <c r="CH67" s="216">
        <v>0</v>
      </c>
      <c r="CI67" s="216">
        <v>0</v>
      </c>
      <c r="CJ67" s="216">
        <v>0</v>
      </c>
      <c r="CK67" s="216">
        <v>0</v>
      </c>
      <c r="CL67" s="216">
        <v>0</v>
      </c>
      <c r="CM67" s="216">
        <v>0</v>
      </c>
      <c r="CN67" s="216">
        <v>0</v>
      </c>
      <c r="CO67" s="216">
        <v>0</v>
      </c>
      <c r="CP67" s="216">
        <v>0</v>
      </c>
      <c r="CQ67" s="216">
        <v>0</v>
      </c>
      <c r="CR67" s="217"/>
      <c r="CS67" s="217"/>
      <c r="CT67" s="217"/>
      <c r="CU67" s="217"/>
      <c r="CV67" s="217"/>
      <c r="CW67" s="217"/>
      <c r="CX67" s="217"/>
      <c r="CY67" s="217"/>
      <c r="CZ67" s="217"/>
      <c r="DA67" s="217"/>
      <c r="DB67" s="217"/>
      <c r="DC67" s="217"/>
      <c r="DD67" s="217"/>
      <c r="DE67" s="217"/>
      <c r="DF67" s="217"/>
      <c r="DG67" s="217"/>
      <c r="DH67" s="217"/>
      <c r="DI67" s="217"/>
      <c r="DJ67" s="217"/>
      <c r="DK67" s="217"/>
      <c r="DL67" s="217"/>
      <c r="DM67" s="217"/>
      <c r="DN67" s="217"/>
      <c r="DO67" s="217"/>
      <c r="DP67" s="217"/>
      <c r="DQ67" s="217"/>
      <c r="DR67" s="217"/>
      <c r="DS67" s="217"/>
      <c r="DT67" s="217"/>
      <c r="DU67" s="217"/>
      <c r="DV67" s="217"/>
      <c r="DW67" s="217"/>
      <c r="DX67" s="217"/>
      <c r="DY67" s="217"/>
      <c r="DZ67" s="217"/>
      <c r="EA67" s="217"/>
      <c r="EB67" s="217"/>
      <c r="EC67" s="217"/>
      <c r="ED67" s="217"/>
      <c r="EE67" s="217"/>
      <c r="EF67" s="217"/>
      <c r="EG67" s="217"/>
      <c r="EH67" s="217"/>
      <c r="EI67" s="217"/>
      <c r="EJ67" s="217"/>
      <c r="EK67" s="217"/>
      <c r="EL67" s="217"/>
      <c r="EM67" s="217"/>
      <c r="EN67" s="217"/>
      <c r="EO67" s="217"/>
      <c r="EP67" s="217"/>
      <c r="EQ67" s="217"/>
      <c r="ER67" s="217"/>
      <c r="ES67" s="217"/>
      <c r="ET67" s="217"/>
      <c r="EU67" s="217"/>
      <c r="EV67" s="217"/>
      <c r="EW67" s="217"/>
      <c r="EX67" s="217"/>
      <c r="EY67" s="217"/>
      <c r="EZ67" s="217"/>
      <c r="FA67" s="217"/>
      <c r="FB67" s="217"/>
      <c r="FC67" s="217"/>
      <c r="FD67" s="217"/>
      <c r="FE67" s="217"/>
      <c r="FF67" s="217"/>
      <c r="FG67" s="217"/>
      <c r="FH67" s="217"/>
      <c r="FI67" s="217"/>
      <c r="FJ67" s="217"/>
      <c r="FK67" s="217"/>
      <c r="FL67" s="217"/>
      <c r="FM67" s="217"/>
      <c r="FN67" s="217"/>
      <c r="FO67" s="217"/>
      <c r="FP67" s="217"/>
      <c r="FQ67" s="217"/>
      <c r="FR67" s="217"/>
      <c r="FS67" s="217"/>
      <c r="FT67" s="217"/>
      <c r="FU67" s="217"/>
      <c r="FV67" s="217"/>
      <c r="FW67" s="217"/>
      <c r="FX67" s="217"/>
      <c r="FY67" s="217"/>
      <c r="FZ67" s="217"/>
      <c r="GA67" s="217"/>
      <c r="GB67" s="217"/>
      <c r="GC67" s="217"/>
      <c r="GD67" s="217"/>
      <c r="GE67" s="217"/>
      <c r="GF67" s="217"/>
      <c r="GG67" s="217"/>
      <c r="GH67" s="217"/>
      <c r="GI67" s="217"/>
      <c r="GJ67" s="217"/>
      <c r="GK67" s="217"/>
      <c r="GL67" s="217"/>
      <c r="GM67" s="217"/>
      <c r="GN67" s="217"/>
      <c r="GO67" s="217"/>
      <c r="GP67" s="217"/>
      <c r="GQ67" s="217"/>
      <c r="GR67" s="217"/>
      <c r="GS67" s="217"/>
      <c r="GT67" s="217"/>
      <c r="GU67" s="217"/>
      <c r="GV67" s="217"/>
      <c r="GW67" s="217"/>
      <c r="GX67" s="217"/>
      <c r="GY67" s="217"/>
      <c r="GZ67" s="217"/>
      <c r="HA67" s="217"/>
      <c r="HB67" s="217"/>
      <c r="HC67" s="217"/>
      <c r="HD67" s="217"/>
      <c r="HE67" s="217"/>
      <c r="HF67" s="217"/>
      <c r="HG67" s="217"/>
      <c r="HH67" s="217"/>
      <c r="HI67" s="217"/>
      <c r="HJ67" s="217"/>
      <c r="HK67" s="217"/>
      <c r="HL67" s="217"/>
      <c r="HM67" s="217"/>
      <c r="HN67" s="217"/>
      <c r="HO67" s="217"/>
      <c r="HP67" s="217"/>
      <c r="HQ67" s="217"/>
      <c r="HR67" s="217"/>
      <c r="HS67" s="217"/>
      <c r="HT67" s="217"/>
      <c r="HU67" s="217"/>
      <c r="HV67" s="217"/>
      <c r="HW67" s="217"/>
      <c r="HX67" s="217"/>
      <c r="HY67" s="217"/>
      <c r="HZ67" s="217"/>
      <c r="IA67" s="217"/>
      <c r="IB67" s="217"/>
      <c r="IC67" s="217"/>
      <c r="ID67" s="217"/>
      <c r="IE67" s="217"/>
      <c r="IF67" s="217"/>
      <c r="IG67" s="217"/>
      <c r="IH67" s="217"/>
      <c r="II67" s="217"/>
      <c r="IJ67" s="217"/>
      <c r="IK67" s="217"/>
      <c r="IL67" s="217"/>
      <c r="IM67" s="217"/>
      <c r="IN67" s="217"/>
      <c r="IO67" s="217"/>
      <c r="IP67" s="217"/>
      <c r="IQ67" s="217"/>
      <c r="IR67" s="217"/>
      <c r="IS67" s="217"/>
      <c r="IT67" s="217"/>
      <c r="IU67" s="217"/>
      <c r="IV67" s="217"/>
    </row>
    <row r="68" spans="1:256" s="217" customFormat="1" x14ac:dyDescent="0.25">
      <c r="A68" s="335" t="s">
        <v>233</v>
      </c>
      <c r="B68" s="332"/>
      <c r="C68" s="333">
        <v>0.97849999999999993</v>
      </c>
      <c r="D68" s="333">
        <v>0.97559999999999991</v>
      </c>
      <c r="E68" s="333">
        <v>0.96520000000000006</v>
      </c>
      <c r="F68" s="333">
        <v>0.94930000000000003</v>
      </c>
      <c r="G68" s="333">
        <v>0.99720000000000009</v>
      </c>
      <c r="H68" s="333">
        <v>0.96739999999999993</v>
      </c>
      <c r="I68" s="333">
        <v>0.94799999999999995</v>
      </c>
      <c r="J68" s="333">
        <v>0.96140000000000003</v>
      </c>
      <c r="K68" s="333">
        <v>0.94499999999999995</v>
      </c>
      <c r="L68" s="333">
        <v>0.96210000000000007</v>
      </c>
      <c r="M68" s="333">
        <v>0.95290000000000008</v>
      </c>
      <c r="N68" s="333">
        <v>0.94600000000000006</v>
      </c>
      <c r="O68" s="332"/>
      <c r="P68" s="333">
        <v>0.9467000000000001</v>
      </c>
      <c r="Q68" s="333">
        <v>0.96430000000000005</v>
      </c>
      <c r="R68" s="333">
        <v>0.97170000000000001</v>
      </c>
      <c r="S68" s="333">
        <v>0.93609999999999993</v>
      </c>
      <c r="T68" s="333">
        <v>0.95750000000000002</v>
      </c>
      <c r="U68" s="333">
        <v>0.94300000000000006</v>
      </c>
      <c r="V68" s="333">
        <v>0.95750000000000002</v>
      </c>
      <c r="W68" s="333">
        <v>0.96709999999999996</v>
      </c>
      <c r="X68" s="333">
        <v>0.92799999999999994</v>
      </c>
      <c r="Y68" s="333">
        <v>0.94130000000000003</v>
      </c>
      <c r="Z68" s="333">
        <v>0.93809999999999993</v>
      </c>
      <c r="AA68" s="333">
        <v>0.91549999999999998</v>
      </c>
      <c r="AB68" s="332"/>
      <c r="AC68" s="333">
        <v>0.9012</v>
      </c>
      <c r="AD68" s="333">
        <v>0.89280000000000004</v>
      </c>
      <c r="AE68" s="333">
        <v>0.90600000000000003</v>
      </c>
      <c r="AF68" s="333">
        <v>0.89399999999999991</v>
      </c>
      <c r="AG68" s="333">
        <v>0.89409999999999989</v>
      </c>
      <c r="AH68" s="333">
        <v>0.93835000000000002</v>
      </c>
      <c r="AI68" s="332"/>
      <c r="AJ68" s="333">
        <v>0.90200000000000002</v>
      </c>
      <c r="AK68" s="333">
        <v>0.87339999999999995</v>
      </c>
      <c r="AL68" s="333">
        <v>0.91339999999999999</v>
      </c>
      <c r="AM68" s="333">
        <v>0.85240000000000005</v>
      </c>
      <c r="AN68" s="333">
        <v>0.8156000000000001</v>
      </c>
      <c r="AO68" s="333">
        <v>0.87779999999999991</v>
      </c>
      <c r="AP68" s="332"/>
      <c r="AQ68" s="333">
        <v>0.92630000000000012</v>
      </c>
      <c r="AR68" s="333">
        <v>0.93369999999999997</v>
      </c>
      <c r="AS68" s="333">
        <v>0.91870000000000007</v>
      </c>
      <c r="AT68" s="333">
        <v>0.91660000000000008</v>
      </c>
      <c r="AU68" s="333">
        <v>0.9464999999999999</v>
      </c>
      <c r="AV68" s="333">
        <v>0.97930000000000006</v>
      </c>
      <c r="AW68" s="333">
        <v>0.94009999999999994</v>
      </c>
      <c r="AX68" s="333">
        <v>0.94860000000000011</v>
      </c>
      <c r="AY68" s="333">
        <v>0.88389999999999991</v>
      </c>
      <c r="AZ68" s="320" t="s">
        <v>49</v>
      </c>
      <c r="BA68" s="334">
        <v>0.94950000000000001</v>
      </c>
      <c r="BB68" s="444" t="s">
        <v>233</v>
      </c>
      <c r="BC68" s="444"/>
      <c r="BD68" s="260" t="s">
        <v>49</v>
      </c>
      <c r="BE68" s="216">
        <f>BA68</f>
        <v>0.94950000000000001</v>
      </c>
      <c r="BF68" s="216">
        <v>0.93090000000000006</v>
      </c>
      <c r="BG68" s="216">
        <v>0.95879999999999999</v>
      </c>
      <c r="BH68" s="216">
        <v>0.92080000000000006</v>
      </c>
      <c r="BI68" s="216">
        <v>0.91260000000000008</v>
      </c>
      <c r="BJ68" s="216">
        <v>0.90189999999999992</v>
      </c>
      <c r="BK68" s="216">
        <v>0.91189999999999993</v>
      </c>
      <c r="BL68" s="216">
        <v>0.89009999999999989</v>
      </c>
      <c r="BM68" s="216">
        <v>0.91649999999999998</v>
      </c>
      <c r="BN68" s="216">
        <v>0.90800000000000003</v>
      </c>
      <c r="BO68" s="216">
        <v>0.91820000000000002</v>
      </c>
      <c r="BP68" s="216">
        <v>0.9657</v>
      </c>
      <c r="BQ68" s="216">
        <v>0.90600000000000003</v>
      </c>
      <c r="BR68" s="216">
        <v>0.87519999999999998</v>
      </c>
      <c r="BS68" s="216">
        <v>0.88800000000000001</v>
      </c>
      <c r="BT68" s="216">
        <v>0.90310000000000001</v>
      </c>
      <c r="BU68" s="216">
        <v>0.92499999999999993</v>
      </c>
      <c r="BV68" s="216">
        <v>0.91110000000000002</v>
      </c>
      <c r="BW68" s="216">
        <v>0.89739999999999998</v>
      </c>
      <c r="BX68" s="216">
        <v>0.9254</v>
      </c>
      <c r="BY68" s="216">
        <v>0.90739999999999998</v>
      </c>
      <c r="BZ68" s="216">
        <v>0.93799999999999994</v>
      </c>
      <c r="CA68" s="216">
        <v>0.96529999999999994</v>
      </c>
      <c r="CB68" s="216">
        <v>0.8347</v>
      </c>
      <c r="CC68" s="216">
        <v>0.86070000000000002</v>
      </c>
      <c r="CD68" s="216">
        <v>0.91139999999999999</v>
      </c>
      <c r="CE68" s="216">
        <v>0</v>
      </c>
      <c r="CF68" s="216">
        <v>0</v>
      </c>
      <c r="CG68" s="216">
        <v>0</v>
      </c>
      <c r="CH68" s="216">
        <v>0</v>
      </c>
      <c r="CI68" s="216">
        <v>0</v>
      </c>
      <c r="CJ68" s="216">
        <v>0</v>
      </c>
      <c r="CK68" s="216">
        <v>0</v>
      </c>
      <c r="CL68" s="216">
        <v>0</v>
      </c>
      <c r="CM68" s="216">
        <v>0</v>
      </c>
      <c r="CN68" s="216">
        <v>0</v>
      </c>
      <c r="CO68" s="216">
        <v>0</v>
      </c>
      <c r="CP68" s="216">
        <v>0</v>
      </c>
      <c r="CQ68" s="216">
        <v>0</v>
      </c>
    </row>
    <row r="69" spans="1:256" ht="6" customHeight="1" x14ac:dyDescent="0.25">
      <c r="C69" s="179"/>
      <c r="D69" s="179"/>
      <c r="E69" s="179"/>
      <c r="F69" s="179"/>
      <c r="G69" s="179"/>
      <c r="H69" s="179"/>
      <c r="I69" s="179"/>
      <c r="J69" s="179"/>
      <c r="K69" s="179"/>
      <c r="L69" s="179"/>
      <c r="M69" s="179"/>
      <c r="N69" s="179"/>
      <c r="P69" s="179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P69" s="325"/>
      <c r="AQ69" s="179"/>
      <c r="AR69" s="179"/>
      <c r="AS69" s="179"/>
      <c r="AT69" s="179"/>
      <c r="AU69" s="179"/>
      <c r="AV69" s="179"/>
      <c r="AW69" s="179"/>
      <c r="AX69" s="179"/>
      <c r="AY69" s="179"/>
      <c r="AZ69" s="179"/>
      <c r="BA69" s="179"/>
      <c r="BB69" s="179"/>
      <c r="BC69" s="179"/>
      <c r="BD69" s="179"/>
      <c r="BE69" s="179"/>
      <c r="BF69" s="179"/>
      <c r="BG69" s="179"/>
      <c r="BH69" s="179"/>
      <c r="BI69" s="179"/>
      <c r="BJ69" s="179"/>
      <c r="BK69" s="179"/>
      <c r="BL69" s="179"/>
      <c r="BM69" s="179"/>
      <c r="BN69" s="179"/>
      <c r="BO69" s="179"/>
      <c r="BP69" s="179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179"/>
      <c r="CH69" s="179"/>
      <c r="CI69" s="179"/>
      <c r="CJ69" s="179"/>
      <c r="CK69" s="179"/>
      <c r="CL69" s="179"/>
      <c r="CM69" s="179"/>
      <c r="CN69" s="179"/>
      <c r="CO69" s="179"/>
      <c r="CP69" s="179"/>
      <c r="CQ69" s="179"/>
    </row>
    <row r="70" spans="1:256" s="242" customFormat="1" x14ac:dyDescent="0.2">
      <c r="A70" s="336" t="s">
        <v>234</v>
      </c>
      <c r="B70" s="336" t="s">
        <v>235</v>
      </c>
      <c r="C70" s="336">
        <v>43831</v>
      </c>
      <c r="D70" s="336">
        <v>43862</v>
      </c>
      <c r="E70" s="336">
        <v>43891</v>
      </c>
      <c r="F70" s="336">
        <v>43922</v>
      </c>
      <c r="G70" s="336">
        <v>43952</v>
      </c>
      <c r="H70" s="336">
        <v>43983</v>
      </c>
      <c r="I70" s="336">
        <v>44013</v>
      </c>
      <c r="J70" s="336">
        <v>44044</v>
      </c>
      <c r="K70" s="336">
        <v>44075</v>
      </c>
      <c r="L70" s="336">
        <v>44105</v>
      </c>
      <c r="M70" s="336">
        <v>44136</v>
      </c>
      <c r="N70" s="336">
        <v>44166</v>
      </c>
      <c r="O70" s="336" t="s">
        <v>235</v>
      </c>
      <c r="P70" s="336">
        <v>44197</v>
      </c>
      <c r="Q70" s="336">
        <v>44228</v>
      </c>
      <c r="R70" s="336">
        <v>44256</v>
      </c>
      <c r="S70" s="336">
        <v>44287</v>
      </c>
      <c r="T70" s="336">
        <v>44317</v>
      </c>
      <c r="U70" s="336">
        <v>44348</v>
      </c>
      <c r="V70" s="336">
        <v>44378</v>
      </c>
      <c r="W70" s="336">
        <v>44409</v>
      </c>
      <c r="X70" s="336">
        <v>44440</v>
      </c>
      <c r="Y70" s="336">
        <v>44470</v>
      </c>
      <c r="Z70" s="336">
        <v>44501</v>
      </c>
      <c r="AA70" s="336">
        <v>44531</v>
      </c>
      <c r="AB70" s="336" t="s">
        <v>235</v>
      </c>
      <c r="AC70" s="336">
        <v>44562</v>
      </c>
      <c r="AD70" s="336">
        <v>44593</v>
      </c>
      <c r="AE70" s="336">
        <v>44621</v>
      </c>
      <c r="AF70" s="336">
        <v>44652</v>
      </c>
      <c r="AG70" s="336">
        <v>44682</v>
      </c>
      <c r="AH70" s="336">
        <v>44713</v>
      </c>
      <c r="AI70" s="336" t="s">
        <v>235</v>
      </c>
      <c r="AJ70" s="336">
        <v>44743</v>
      </c>
      <c r="AK70" s="336">
        <v>44774</v>
      </c>
      <c r="AL70" s="336">
        <v>44805</v>
      </c>
      <c r="AM70" s="336">
        <v>44835</v>
      </c>
      <c r="AN70" s="336">
        <v>44866</v>
      </c>
      <c r="AO70" s="336">
        <v>44896</v>
      </c>
      <c r="AP70" s="337" t="str">
        <f>AP25</f>
        <v>Meta</v>
      </c>
      <c r="AQ70" s="336">
        <f t="shared" ref="AQ70:BA70" si="45">AQ66</f>
        <v>44927</v>
      </c>
      <c r="AR70" s="336">
        <f t="shared" si="45"/>
        <v>44958</v>
      </c>
      <c r="AS70" s="336">
        <f t="shared" si="45"/>
        <v>44986</v>
      </c>
      <c r="AT70" s="336">
        <f t="shared" si="45"/>
        <v>45017</v>
      </c>
      <c r="AU70" s="336">
        <f t="shared" si="45"/>
        <v>45047</v>
      </c>
      <c r="AV70" s="336">
        <f t="shared" si="45"/>
        <v>45078</v>
      </c>
      <c r="AW70" s="336">
        <f t="shared" si="45"/>
        <v>45108</v>
      </c>
      <c r="AX70" s="336">
        <f t="shared" si="45"/>
        <v>45139</v>
      </c>
      <c r="AY70" s="337">
        <f t="shared" si="45"/>
        <v>45170</v>
      </c>
      <c r="AZ70" s="337" t="str">
        <f t="shared" si="45"/>
        <v>01-15-Out-23</v>
      </c>
      <c r="BA70" s="337">
        <f t="shared" si="45"/>
        <v>45200</v>
      </c>
      <c r="BB70" s="338" t="s">
        <v>234</v>
      </c>
      <c r="BC70" s="338" t="str">
        <f>BC25</f>
        <v>Meta</v>
      </c>
      <c r="BD70" s="339" t="str">
        <f t="shared" ref="BD70:CQ70" si="46">BD66</f>
        <v>16-31-Out-23</v>
      </c>
      <c r="BE70" s="339">
        <f t="shared" si="46"/>
        <v>45200</v>
      </c>
      <c r="BF70" s="339" t="e">
        <f t="shared" ca="1" si="46"/>
        <v>#NAME?</v>
      </c>
      <c r="BG70" s="339" t="e">
        <f t="shared" ca="1" si="46"/>
        <v>#NAME?</v>
      </c>
      <c r="BH70" s="339" t="e">
        <f t="shared" ca="1" si="46"/>
        <v>#NAME?</v>
      </c>
      <c r="BI70" s="339" t="e">
        <f t="shared" ca="1" si="46"/>
        <v>#NAME?</v>
      </c>
      <c r="BJ70" s="339" t="e">
        <f t="shared" ca="1" si="46"/>
        <v>#NAME?</v>
      </c>
      <c r="BK70" s="339" t="e">
        <f t="shared" ca="1" si="46"/>
        <v>#NAME?</v>
      </c>
      <c r="BL70" s="339" t="e">
        <f t="shared" ca="1" si="46"/>
        <v>#NAME?</v>
      </c>
      <c r="BM70" s="339" t="e">
        <f t="shared" ca="1" si="46"/>
        <v>#NAME?</v>
      </c>
      <c r="BN70" s="339" t="e">
        <f t="shared" ca="1" si="46"/>
        <v>#NAME?</v>
      </c>
      <c r="BO70" s="339" t="e">
        <f t="shared" ca="1" si="46"/>
        <v>#NAME?</v>
      </c>
      <c r="BP70" s="339" t="e">
        <f t="shared" ca="1" si="46"/>
        <v>#NAME?</v>
      </c>
      <c r="BQ70" s="339" t="e">
        <f t="shared" ca="1" si="46"/>
        <v>#NAME?</v>
      </c>
      <c r="BR70" s="339" t="e">
        <f t="shared" ca="1" si="46"/>
        <v>#NAME?</v>
      </c>
      <c r="BS70" s="339" t="e">
        <f t="shared" ca="1" si="46"/>
        <v>#NAME?</v>
      </c>
      <c r="BT70" s="339" t="e">
        <f t="shared" ca="1" si="46"/>
        <v>#NAME?</v>
      </c>
      <c r="BU70" s="339" t="e">
        <f t="shared" ca="1" si="46"/>
        <v>#NAME?</v>
      </c>
      <c r="BV70" s="339" t="e">
        <f t="shared" ca="1" si="46"/>
        <v>#NAME?</v>
      </c>
      <c r="BW70" s="339" t="e">
        <f t="shared" ca="1" si="46"/>
        <v>#NAME?</v>
      </c>
      <c r="BX70" s="339" t="e">
        <f t="shared" ca="1" si="46"/>
        <v>#NAME?</v>
      </c>
      <c r="BY70" s="339" t="e">
        <f t="shared" ca="1" si="46"/>
        <v>#NAME?</v>
      </c>
      <c r="BZ70" s="339" t="e">
        <f t="shared" ca="1" si="46"/>
        <v>#NAME?</v>
      </c>
      <c r="CA70" s="339" t="e">
        <f t="shared" ca="1" si="46"/>
        <v>#NAME?</v>
      </c>
      <c r="CB70" s="339" t="e">
        <f t="shared" ca="1" si="46"/>
        <v>#NAME?</v>
      </c>
      <c r="CC70" s="339" t="e">
        <f t="shared" ca="1" si="46"/>
        <v>#NAME?</v>
      </c>
      <c r="CD70" s="339" t="e">
        <f t="shared" ca="1" si="46"/>
        <v>#NAME?</v>
      </c>
      <c r="CE70" s="339" t="e">
        <f t="shared" ca="1" si="46"/>
        <v>#NAME?</v>
      </c>
      <c r="CF70" s="339" t="e">
        <f t="shared" ca="1" si="46"/>
        <v>#NAME?</v>
      </c>
      <c r="CG70" s="339" t="e">
        <f t="shared" ca="1" si="46"/>
        <v>#NAME?</v>
      </c>
      <c r="CH70" s="339" t="e">
        <f t="shared" ca="1" si="46"/>
        <v>#NAME?</v>
      </c>
      <c r="CI70" s="339" t="e">
        <f t="shared" ca="1" si="46"/>
        <v>#NAME?</v>
      </c>
      <c r="CJ70" s="339" t="e">
        <f t="shared" ca="1" si="46"/>
        <v>#NAME?</v>
      </c>
      <c r="CK70" s="339" t="e">
        <f t="shared" ca="1" si="46"/>
        <v>#NAME?</v>
      </c>
      <c r="CL70" s="339" t="e">
        <f t="shared" ca="1" si="46"/>
        <v>#NAME?</v>
      </c>
      <c r="CM70" s="339" t="e">
        <f t="shared" ca="1" si="46"/>
        <v>#NAME?</v>
      </c>
      <c r="CN70" s="339" t="e">
        <f t="shared" ca="1" si="46"/>
        <v>#NAME?</v>
      </c>
      <c r="CO70" s="339" t="e">
        <f t="shared" ca="1" si="46"/>
        <v>#NAME?</v>
      </c>
      <c r="CP70" s="339" t="e">
        <f t="shared" ca="1" si="46"/>
        <v>#NAME?</v>
      </c>
      <c r="CQ70" s="339" t="e">
        <f t="shared" ca="1" si="46"/>
        <v>#NAME?</v>
      </c>
      <c r="CR70" s="241"/>
      <c r="CS70" s="241"/>
      <c r="CT70" s="241"/>
      <c r="CU70" s="241"/>
      <c r="CV70" s="241"/>
      <c r="CW70" s="241"/>
      <c r="CX70" s="241"/>
      <c r="CY70" s="241"/>
      <c r="CZ70" s="241"/>
      <c r="DA70" s="241"/>
      <c r="DB70" s="241"/>
      <c r="DC70" s="241"/>
      <c r="DD70" s="241"/>
      <c r="DE70" s="241"/>
      <c r="DF70" s="241"/>
      <c r="DG70" s="241"/>
      <c r="DH70" s="241"/>
      <c r="DI70" s="241"/>
      <c r="DJ70" s="241"/>
      <c r="DK70" s="241"/>
      <c r="DL70" s="241"/>
      <c r="DM70" s="241"/>
      <c r="DN70" s="241"/>
      <c r="DO70" s="241"/>
      <c r="DP70" s="241"/>
      <c r="DQ70" s="241"/>
      <c r="DR70" s="241"/>
      <c r="DS70" s="241"/>
      <c r="DT70" s="241"/>
      <c r="DU70" s="241"/>
      <c r="DV70" s="241"/>
      <c r="DW70" s="241"/>
      <c r="DX70" s="241"/>
      <c r="DY70" s="241"/>
      <c r="DZ70" s="241"/>
      <c r="EA70" s="241"/>
      <c r="EB70" s="241"/>
      <c r="EC70" s="241"/>
      <c r="ED70" s="241"/>
      <c r="EE70" s="241"/>
      <c r="EF70" s="241"/>
      <c r="EG70" s="241"/>
      <c r="EH70" s="241"/>
      <c r="EI70" s="241"/>
      <c r="EJ70" s="241"/>
      <c r="EK70" s="241"/>
      <c r="EL70" s="241"/>
      <c r="EM70" s="241"/>
      <c r="EN70" s="241"/>
      <c r="EO70" s="241"/>
      <c r="EP70" s="241"/>
      <c r="EQ70" s="241"/>
      <c r="ER70" s="241"/>
      <c r="ES70" s="241"/>
      <c r="ET70" s="241"/>
      <c r="EU70" s="241"/>
      <c r="EV70" s="241"/>
      <c r="EW70" s="241"/>
      <c r="EX70" s="241"/>
      <c r="EY70" s="241"/>
      <c r="EZ70" s="241"/>
      <c r="FA70" s="241"/>
      <c r="FB70" s="241"/>
      <c r="FC70" s="241"/>
      <c r="FD70" s="241"/>
      <c r="FE70" s="241"/>
      <c r="FF70" s="241"/>
      <c r="FG70" s="241"/>
      <c r="FH70" s="241"/>
      <c r="FI70" s="241"/>
      <c r="FJ70" s="241"/>
      <c r="FK70" s="241"/>
      <c r="FL70" s="241"/>
      <c r="FM70" s="241"/>
      <c r="FN70" s="241"/>
      <c r="FO70" s="241"/>
      <c r="FP70" s="241"/>
      <c r="FQ70" s="241"/>
      <c r="FR70" s="241"/>
      <c r="FS70" s="241"/>
      <c r="FT70" s="241"/>
      <c r="FU70" s="241"/>
      <c r="FV70" s="241"/>
      <c r="FW70" s="241"/>
      <c r="FX70" s="241"/>
      <c r="FY70" s="241"/>
      <c r="FZ70" s="241"/>
      <c r="GA70" s="241"/>
      <c r="GB70" s="241"/>
      <c r="GC70" s="241"/>
      <c r="GD70" s="241"/>
      <c r="GE70" s="241"/>
      <c r="GF70" s="241"/>
      <c r="GG70" s="241"/>
      <c r="GH70" s="241"/>
      <c r="GI70" s="241"/>
      <c r="GJ70" s="241"/>
      <c r="GK70" s="241"/>
      <c r="GL70" s="241"/>
      <c r="GM70" s="241"/>
      <c r="GN70" s="241"/>
      <c r="GO70" s="241"/>
      <c r="GP70" s="241"/>
      <c r="GQ70" s="241"/>
      <c r="GR70" s="241"/>
      <c r="GS70" s="241"/>
      <c r="GT70" s="241"/>
      <c r="GU70" s="241"/>
      <c r="GV70" s="241"/>
      <c r="GW70" s="241"/>
      <c r="GX70" s="241"/>
      <c r="GY70" s="241"/>
      <c r="GZ70" s="241"/>
      <c r="HA70" s="241"/>
      <c r="HB70" s="241"/>
      <c r="HC70" s="241"/>
      <c r="HD70" s="241"/>
      <c r="HE70" s="241"/>
      <c r="HF70" s="241"/>
      <c r="HG70" s="241"/>
      <c r="HH70" s="241"/>
      <c r="HI70" s="241"/>
      <c r="HJ70" s="241"/>
      <c r="HK70" s="241"/>
      <c r="HL70" s="241"/>
      <c r="HM70" s="241"/>
      <c r="HN70" s="241"/>
      <c r="HO70" s="241"/>
      <c r="HP70" s="241"/>
      <c r="HQ70" s="241"/>
      <c r="HR70" s="241"/>
      <c r="HS70" s="241"/>
      <c r="HT70" s="241"/>
      <c r="HU70" s="241"/>
      <c r="HV70" s="241"/>
      <c r="HW70" s="241"/>
      <c r="HX70" s="241"/>
      <c r="HY70" s="241"/>
      <c r="HZ70" s="241"/>
      <c r="IA70" s="241"/>
      <c r="IB70" s="241"/>
      <c r="IC70" s="241"/>
      <c r="ID70" s="241"/>
      <c r="IE70" s="241"/>
      <c r="IF70" s="241"/>
      <c r="IG70" s="241"/>
      <c r="IH70" s="241"/>
      <c r="II70" s="241"/>
      <c r="IJ70" s="241"/>
      <c r="IK70" s="241"/>
      <c r="IL70" s="241"/>
      <c r="IM70" s="241"/>
      <c r="IN70" s="241"/>
      <c r="IO70" s="241"/>
      <c r="IP70" s="241"/>
      <c r="IQ70" s="241"/>
      <c r="IR70" s="241"/>
      <c r="IS70" s="241"/>
      <c r="IT70" s="241"/>
      <c r="IU70" s="241"/>
      <c r="IV70" s="241"/>
    </row>
    <row r="71" spans="1:256" s="218" customFormat="1" ht="17.25" customHeight="1" x14ac:dyDescent="0.2">
      <c r="A71" s="340" t="s">
        <v>145</v>
      </c>
      <c r="B71" s="341" t="s">
        <v>146</v>
      </c>
      <c r="C71" s="341">
        <v>0</v>
      </c>
      <c r="D71" s="341">
        <v>0</v>
      </c>
      <c r="E71" s="341">
        <v>0</v>
      </c>
      <c r="F71" s="341">
        <v>0</v>
      </c>
      <c r="G71" s="341">
        <v>0</v>
      </c>
      <c r="H71" s="341">
        <v>0</v>
      </c>
      <c r="I71" s="341">
        <v>0</v>
      </c>
      <c r="J71" s="341">
        <v>0</v>
      </c>
      <c r="K71" s="341">
        <v>0</v>
      </c>
      <c r="L71" s="341">
        <v>0</v>
      </c>
      <c r="M71" s="341">
        <v>0</v>
      </c>
      <c r="N71" s="341">
        <v>0</v>
      </c>
      <c r="O71" s="341" t="s">
        <v>146</v>
      </c>
      <c r="P71" s="341">
        <v>0.63029999999999997</v>
      </c>
      <c r="Q71" s="341">
        <v>0.67859999999999998</v>
      </c>
      <c r="R71" s="341">
        <v>0.74550000000000005</v>
      </c>
      <c r="S71" s="341">
        <v>0.69689999999999996</v>
      </c>
      <c r="T71" s="341">
        <v>0.66849999999999998</v>
      </c>
      <c r="U71" s="341">
        <v>0.6956</v>
      </c>
      <c r="V71" s="341">
        <v>0.62250000000000005</v>
      </c>
      <c r="W71" s="341">
        <v>0.6653</v>
      </c>
      <c r="X71" s="341">
        <v>0.56850000000000001</v>
      </c>
      <c r="Y71" s="341">
        <v>0.37269999999999998</v>
      </c>
      <c r="Z71" s="341">
        <v>0.49530000000000002</v>
      </c>
      <c r="AA71" s="341">
        <v>0.6139</v>
      </c>
      <c r="AB71" s="341" t="s">
        <v>146</v>
      </c>
      <c r="AC71" s="341">
        <v>0.69550000000000001</v>
      </c>
      <c r="AD71" s="341">
        <v>0.55530000000000002</v>
      </c>
      <c r="AE71" s="341">
        <v>0.73380000000000001</v>
      </c>
      <c r="AF71" s="341">
        <v>0.77849999999999997</v>
      </c>
      <c r="AG71" s="341">
        <v>0.80079999999999996</v>
      </c>
      <c r="AH71" s="341">
        <v>0.59119999999999995</v>
      </c>
      <c r="AI71" s="342" t="s">
        <v>146</v>
      </c>
      <c r="AJ71" s="341">
        <v>0.6603</v>
      </c>
      <c r="AK71" s="341">
        <v>0.8024</v>
      </c>
      <c r="AL71" s="341">
        <v>0.85370000000000001</v>
      </c>
      <c r="AM71" s="341">
        <v>0.88360000000000005</v>
      </c>
      <c r="AN71" s="341">
        <v>0.86960000000000004</v>
      </c>
      <c r="AO71" s="341">
        <v>0.84619999999999995</v>
      </c>
      <c r="AP71" s="341" t="str">
        <f t="shared" ref="AP71:BA71" si="47">AP5</f>
        <v>≥ 85%</v>
      </c>
      <c r="AQ71" s="341">
        <f t="shared" si="47"/>
        <v>0.88370000000000004</v>
      </c>
      <c r="AR71" s="341">
        <f t="shared" si="47"/>
        <v>0.85519999999999996</v>
      </c>
      <c r="AS71" s="341">
        <f t="shared" si="47"/>
        <v>0.84189999999999998</v>
      </c>
      <c r="AT71" s="341">
        <f t="shared" si="47"/>
        <v>0.88959999999999995</v>
      </c>
      <c r="AU71" s="341">
        <f t="shared" si="47"/>
        <v>0.879</v>
      </c>
      <c r="AV71" s="146">
        <f t="shared" si="47"/>
        <v>0.83989999999999998</v>
      </c>
      <c r="AW71" s="341">
        <f t="shared" si="47"/>
        <v>0.89090000000000003</v>
      </c>
      <c r="AX71" s="341">
        <f t="shared" si="47"/>
        <v>0.92349999999999999</v>
      </c>
      <c r="AY71" s="341">
        <f t="shared" si="47"/>
        <v>0.8931</v>
      </c>
      <c r="AZ71" s="341">
        <f t="shared" si="47"/>
        <v>0.87060000000000004</v>
      </c>
      <c r="BA71" s="341">
        <f t="shared" si="47"/>
        <v>0.87009999999999998</v>
      </c>
      <c r="BB71" s="343" t="s">
        <v>147</v>
      </c>
      <c r="BC71" s="341" t="str">
        <f t="shared" ref="BC71:CQ71" si="48">BC5</f>
        <v>≥ 85%</v>
      </c>
      <c r="BD71" s="341">
        <f t="shared" si="48"/>
        <v>0.86960000000000004</v>
      </c>
      <c r="BE71" s="341">
        <f t="shared" si="48"/>
        <v>0.87009999999999998</v>
      </c>
      <c r="BF71" s="341">
        <f t="shared" si="48"/>
        <v>0.9486</v>
      </c>
      <c r="BG71" s="341">
        <f t="shared" si="48"/>
        <v>0.94840000000000002</v>
      </c>
      <c r="BH71" s="341">
        <f t="shared" si="48"/>
        <v>0.93220000000000003</v>
      </c>
      <c r="BI71" s="341">
        <f t="shared" si="48"/>
        <v>0.94489999999999996</v>
      </c>
      <c r="BJ71" s="341">
        <f t="shared" si="48"/>
        <v>0.96709999999999996</v>
      </c>
      <c r="BK71" s="341">
        <f t="shared" si="48"/>
        <v>0.97899999999999998</v>
      </c>
      <c r="BL71" s="341">
        <f t="shared" si="48"/>
        <v>0.97670000000000001</v>
      </c>
      <c r="BM71" s="341">
        <f t="shared" si="48"/>
        <v>0.98</v>
      </c>
      <c r="BN71" s="341">
        <f t="shared" si="48"/>
        <v>0.98599999999999999</v>
      </c>
      <c r="BO71" s="341">
        <f t="shared" si="48"/>
        <v>0.98509999999999998</v>
      </c>
      <c r="BP71" s="341">
        <f t="shared" si="48"/>
        <v>0.98080000000000001</v>
      </c>
      <c r="BQ71" s="341">
        <f t="shared" si="48"/>
        <v>0.99239999999999995</v>
      </c>
      <c r="BR71" s="341">
        <f t="shared" si="48"/>
        <v>0.99390000000000001</v>
      </c>
      <c r="BS71" s="341">
        <f t="shared" si="48"/>
        <v>0.98360000000000003</v>
      </c>
      <c r="BT71" s="341">
        <f t="shared" si="48"/>
        <v>0.9607</v>
      </c>
      <c r="BU71" s="341">
        <f t="shared" si="48"/>
        <v>0.96970000000000001</v>
      </c>
      <c r="BV71" s="341">
        <f t="shared" si="48"/>
        <v>0.97750000000000004</v>
      </c>
      <c r="BW71" s="341">
        <f t="shared" si="48"/>
        <v>0.96860000000000002</v>
      </c>
      <c r="BX71" s="341">
        <f t="shared" si="48"/>
        <v>0.97009999999999996</v>
      </c>
      <c r="BY71" s="341">
        <f t="shared" si="48"/>
        <v>0.97909999999999997</v>
      </c>
      <c r="BZ71" s="341">
        <f t="shared" si="48"/>
        <v>0.97740000000000005</v>
      </c>
      <c r="CA71" s="341">
        <f t="shared" si="48"/>
        <v>0.97189999999999999</v>
      </c>
      <c r="CB71" s="341">
        <f t="shared" si="48"/>
        <v>0.94040000000000001</v>
      </c>
      <c r="CC71" s="341">
        <f t="shared" si="48"/>
        <v>0.95179999999999998</v>
      </c>
      <c r="CD71" s="341">
        <f t="shared" si="48"/>
        <v>0.96850000000000003</v>
      </c>
      <c r="CE71" s="341">
        <f t="shared" si="48"/>
        <v>0</v>
      </c>
      <c r="CF71" s="341">
        <f t="shared" si="48"/>
        <v>0</v>
      </c>
      <c r="CG71" s="341">
        <f t="shared" si="48"/>
        <v>0</v>
      </c>
      <c r="CH71" s="341">
        <f t="shared" si="48"/>
        <v>0</v>
      </c>
      <c r="CI71" s="341">
        <f t="shared" si="48"/>
        <v>0</v>
      </c>
      <c r="CJ71" s="341">
        <f t="shared" si="48"/>
        <v>0</v>
      </c>
      <c r="CK71" s="341">
        <f t="shared" si="48"/>
        <v>0</v>
      </c>
      <c r="CL71" s="341">
        <f t="shared" si="48"/>
        <v>0</v>
      </c>
      <c r="CM71" s="341">
        <f t="shared" si="48"/>
        <v>0</v>
      </c>
      <c r="CN71" s="341">
        <f t="shared" si="48"/>
        <v>0</v>
      </c>
      <c r="CO71" s="341">
        <f t="shared" si="48"/>
        <v>0</v>
      </c>
      <c r="CP71" s="341">
        <f t="shared" si="48"/>
        <v>0</v>
      </c>
      <c r="CQ71" s="341">
        <f t="shared" si="48"/>
        <v>0</v>
      </c>
      <c r="CR71" s="217"/>
      <c r="CS71" s="217"/>
      <c r="CT71" s="217"/>
      <c r="CU71" s="217"/>
      <c r="CV71" s="217"/>
      <c r="CW71" s="217"/>
      <c r="CX71" s="217"/>
      <c r="CY71" s="217"/>
      <c r="CZ71" s="217"/>
      <c r="DA71" s="217"/>
      <c r="DB71" s="217"/>
      <c r="DC71" s="217"/>
      <c r="DD71" s="217"/>
      <c r="DE71" s="217"/>
      <c r="DF71" s="217"/>
      <c r="DG71" s="217"/>
      <c r="DH71" s="217"/>
      <c r="DI71" s="217"/>
      <c r="DJ71" s="217"/>
      <c r="DK71" s="217"/>
      <c r="DL71" s="217"/>
      <c r="DM71" s="217"/>
      <c r="DN71" s="217"/>
      <c r="DO71" s="217"/>
      <c r="DP71" s="217"/>
      <c r="DQ71" s="217"/>
      <c r="DR71" s="217"/>
      <c r="DS71" s="217"/>
      <c r="DT71" s="217"/>
      <c r="DU71" s="217"/>
      <c r="DV71" s="217"/>
      <c r="DW71" s="217"/>
      <c r="DX71" s="217"/>
      <c r="DY71" s="217"/>
      <c r="DZ71" s="217"/>
      <c r="EA71" s="217"/>
      <c r="EB71" s="217"/>
      <c r="EC71" s="217"/>
      <c r="ED71" s="217"/>
      <c r="EE71" s="217"/>
      <c r="EF71" s="217"/>
      <c r="EG71" s="217"/>
      <c r="EH71" s="217"/>
      <c r="EI71" s="217"/>
      <c r="EJ71" s="217"/>
      <c r="EK71" s="217"/>
      <c r="EL71" s="217"/>
      <c r="EM71" s="217"/>
      <c r="EN71" s="217"/>
      <c r="EO71" s="217"/>
      <c r="EP71" s="217"/>
      <c r="EQ71" s="217"/>
      <c r="ER71" s="217"/>
      <c r="ES71" s="217"/>
      <c r="ET71" s="217"/>
      <c r="EU71" s="217"/>
      <c r="EV71" s="217"/>
      <c r="EW71" s="217"/>
      <c r="EX71" s="217"/>
      <c r="EY71" s="217"/>
      <c r="EZ71" s="217"/>
      <c r="FA71" s="217"/>
      <c r="FB71" s="217"/>
      <c r="FC71" s="217"/>
      <c r="FD71" s="217"/>
      <c r="FE71" s="217"/>
      <c r="FF71" s="217"/>
      <c r="FG71" s="217"/>
      <c r="FH71" s="217"/>
      <c r="FI71" s="217"/>
      <c r="FJ71" s="217"/>
      <c r="FK71" s="217"/>
      <c r="FL71" s="217"/>
      <c r="FM71" s="217"/>
      <c r="FN71" s="217"/>
      <c r="FO71" s="217"/>
      <c r="FP71" s="217"/>
      <c r="FQ71" s="217"/>
      <c r="FR71" s="217"/>
      <c r="FS71" s="217"/>
      <c r="FT71" s="217"/>
      <c r="FU71" s="217"/>
      <c r="FV71" s="217"/>
      <c r="FW71" s="217"/>
      <c r="FX71" s="217"/>
      <c r="FY71" s="217"/>
      <c r="FZ71" s="217"/>
      <c r="GA71" s="217"/>
      <c r="GB71" s="217"/>
      <c r="GC71" s="217"/>
      <c r="GD71" s="217"/>
      <c r="GE71" s="217"/>
      <c r="GF71" s="217"/>
      <c r="GG71" s="217"/>
      <c r="GH71" s="217"/>
      <c r="GI71" s="217"/>
      <c r="GJ71" s="217"/>
      <c r="GK71" s="217"/>
      <c r="GL71" s="217"/>
      <c r="GM71" s="217"/>
      <c r="GN71" s="217"/>
      <c r="GO71" s="217"/>
      <c r="GP71" s="217"/>
      <c r="GQ71" s="217"/>
      <c r="GR71" s="217"/>
      <c r="GS71" s="217"/>
      <c r="GT71" s="217"/>
      <c r="GU71" s="217"/>
      <c r="GV71" s="217"/>
      <c r="GW71" s="217"/>
      <c r="GX71" s="217"/>
      <c r="GY71" s="217"/>
      <c r="GZ71" s="217"/>
      <c r="HA71" s="217"/>
      <c r="HB71" s="217"/>
      <c r="HC71" s="217"/>
      <c r="HD71" s="217"/>
      <c r="HE71" s="217"/>
      <c r="HF71" s="217"/>
      <c r="HG71" s="217"/>
      <c r="HH71" s="217"/>
      <c r="HI71" s="217"/>
      <c r="HJ71" s="217"/>
      <c r="HK71" s="217"/>
      <c r="HL71" s="217"/>
      <c r="HM71" s="217"/>
      <c r="HN71" s="217"/>
      <c r="HO71" s="217"/>
      <c r="HP71" s="217"/>
      <c r="HQ71" s="217"/>
      <c r="HR71" s="217"/>
      <c r="HS71" s="217"/>
      <c r="HT71" s="217"/>
      <c r="HU71" s="217"/>
      <c r="HV71" s="217"/>
      <c r="HW71" s="217"/>
      <c r="HX71" s="217"/>
      <c r="HY71" s="217"/>
      <c r="HZ71" s="217"/>
      <c r="IA71" s="217"/>
      <c r="IB71" s="217"/>
      <c r="IC71" s="217"/>
      <c r="ID71" s="217"/>
      <c r="IE71" s="217"/>
      <c r="IF71" s="217"/>
      <c r="IG71" s="217"/>
      <c r="IH71" s="217"/>
      <c r="II71" s="217"/>
      <c r="IJ71" s="217"/>
      <c r="IK71" s="217"/>
      <c r="IL71" s="217"/>
      <c r="IM71" s="217"/>
      <c r="IN71" s="217"/>
      <c r="IO71" s="217"/>
      <c r="IP71" s="217"/>
      <c r="IQ71" s="217"/>
      <c r="IR71" s="217"/>
      <c r="IS71" s="217"/>
      <c r="IT71" s="217"/>
      <c r="IU71" s="217"/>
      <c r="IV71" s="217"/>
    </row>
    <row r="72" spans="1:256" s="225" customFormat="1" ht="17.25" customHeight="1" x14ac:dyDescent="0.2">
      <c r="A72" s="344" t="s">
        <v>150</v>
      </c>
      <c r="B72" s="345" t="s">
        <v>151</v>
      </c>
      <c r="C72" s="345">
        <v>0</v>
      </c>
      <c r="D72" s="345">
        <v>0</v>
      </c>
      <c r="E72" s="345">
        <v>0</v>
      </c>
      <c r="F72" s="345">
        <v>0</v>
      </c>
      <c r="G72" s="345">
        <v>0</v>
      </c>
      <c r="H72" s="345">
        <v>0</v>
      </c>
      <c r="I72" s="345">
        <v>0</v>
      </c>
      <c r="J72" s="345">
        <v>1</v>
      </c>
      <c r="K72" s="345">
        <v>0.95</v>
      </c>
      <c r="L72" s="345">
        <v>3.17</v>
      </c>
      <c r="M72" s="345">
        <v>2.95</v>
      </c>
      <c r="N72" s="345">
        <v>3.22</v>
      </c>
      <c r="O72" s="345" t="s">
        <v>151</v>
      </c>
      <c r="P72" s="345">
        <v>2.37</v>
      </c>
      <c r="Q72" s="345">
        <v>2.91</v>
      </c>
      <c r="R72" s="345">
        <v>6.06</v>
      </c>
      <c r="S72" s="345">
        <v>6.27</v>
      </c>
      <c r="T72" s="345">
        <v>5.89</v>
      </c>
      <c r="U72" s="345">
        <v>6.25</v>
      </c>
      <c r="V72" s="345">
        <v>5.51</v>
      </c>
      <c r="W72" s="345">
        <v>4.29</v>
      </c>
      <c r="X72" s="345">
        <v>3.63</v>
      </c>
      <c r="Y72" s="345">
        <v>2.83</v>
      </c>
      <c r="Z72" s="345">
        <v>3.91</v>
      </c>
      <c r="AA72" s="345">
        <v>4</v>
      </c>
      <c r="AB72" s="345" t="s">
        <v>151</v>
      </c>
      <c r="AC72" s="345">
        <v>3.46</v>
      </c>
      <c r="AD72" s="345">
        <v>5.15</v>
      </c>
      <c r="AE72" s="345">
        <v>3.49</v>
      </c>
      <c r="AF72" s="345">
        <v>3.72</v>
      </c>
      <c r="AG72" s="345">
        <v>3.8</v>
      </c>
      <c r="AH72" s="345">
        <v>4.46</v>
      </c>
      <c r="AI72" s="346" t="s">
        <v>151</v>
      </c>
      <c r="AJ72" s="345">
        <v>4.1100000000000003</v>
      </c>
      <c r="AK72" s="345">
        <v>3.74</v>
      </c>
      <c r="AL72" s="345">
        <v>4.0599999999999996</v>
      </c>
      <c r="AM72" s="345">
        <v>3.91</v>
      </c>
      <c r="AN72" s="345">
        <v>4.16</v>
      </c>
      <c r="AO72" s="345">
        <v>4.42</v>
      </c>
      <c r="AP72" s="345" t="str">
        <f t="shared" ref="AP72:BA72" si="49">AP8</f>
        <v>≤ 5 (Dias)</v>
      </c>
      <c r="AQ72" s="345">
        <f t="shared" si="49"/>
        <v>4.2699999999999996</v>
      </c>
      <c r="AR72" s="345">
        <f t="shared" si="49"/>
        <v>4.22</v>
      </c>
      <c r="AS72" s="345">
        <f t="shared" si="49"/>
        <v>3.93</v>
      </c>
      <c r="AT72" s="345">
        <f t="shared" si="49"/>
        <v>4.76</v>
      </c>
      <c r="AU72" s="345">
        <f t="shared" si="49"/>
        <v>4.6399999999999997</v>
      </c>
      <c r="AV72" s="345">
        <f t="shared" si="49"/>
        <v>4.6500000000000004</v>
      </c>
      <c r="AW72" s="345">
        <f t="shared" si="49"/>
        <v>4.7</v>
      </c>
      <c r="AX72" s="345">
        <f t="shared" si="49"/>
        <v>4.1900000000000004</v>
      </c>
      <c r="AY72" s="345">
        <f t="shared" si="49"/>
        <v>4.16</v>
      </c>
      <c r="AZ72" s="345">
        <f t="shared" si="49"/>
        <v>5.0199999999999996</v>
      </c>
      <c r="BA72" s="345">
        <f t="shared" si="49"/>
        <v>4.59</v>
      </c>
      <c r="BB72" s="347" t="s">
        <v>152</v>
      </c>
      <c r="BC72" s="345" t="str">
        <f t="shared" ref="BC72:CQ72" si="50">BC8</f>
        <v>≤ 5 (Dias)</v>
      </c>
      <c r="BD72" s="345">
        <f t="shared" si="50"/>
        <v>4.24</v>
      </c>
      <c r="BE72" s="345">
        <f t="shared" si="50"/>
        <v>4.59</v>
      </c>
      <c r="BF72" s="345">
        <f t="shared" si="50"/>
        <v>4.7</v>
      </c>
      <c r="BG72" s="345">
        <f t="shared" si="50"/>
        <v>3.93</v>
      </c>
      <c r="BH72" s="345">
        <f t="shared" si="50"/>
        <v>4.1399999999999997</v>
      </c>
      <c r="BI72" s="345">
        <f t="shared" si="50"/>
        <v>3.84</v>
      </c>
      <c r="BJ72" s="345">
        <f t="shared" si="50"/>
        <v>4.3899999999999997</v>
      </c>
      <c r="BK72" s="345">
        <f t="shared" si="50"/>
        <v>4.59</v>
      </c>
      <c r="BL72" s="345">
        <f t="shared" si="50"/>
        <v>4.22</v>
      </c>
      <c r="BM72" s="345">
        <f t="shared" si="50"/>
        <v>4.1100000000000003</v>
      </c>
      <c r="BN72" s="345">
        <f t="shared" si="50"/>
        <v>3.84</v>
      </c>
      <c r="BO72" s="345">
        <f t="shared" si="50"/>
        <v>3.53</v>
      </c>
      <c r="BP72" s="345">
        <f t="shared" si="50"/>
        <v>3.72</v>
      </c>
      <c r="BQ72" s="345">
        <f t="shared" si="50"/>
        <v>4.38</v>
      </c>
      <c r="BR72" s="345">
        <f t="shared" si="50"/>
        <v>4.43</v>
      </c>
      <c r="BS72" s="345">
        <f t="shared" si="50"/>
        <v>4.33</v>
      </c>
      <c r="BT72" s="345">
        <f t="shared" si="50"/>
        <v>4.04</v>
      </c>
      <c r="BU72" s="345">
        <f t="shared" si="50"/>
        <v>3.87</v>
      </c>
      <c r="BV72" s="345">
        <f t="shared" si="50"/>
        <v>4.1399999999999997</v>
      </c>
      <c r="BW72" s="345">
        <f t="shared" si="50"/>
        <v>4.1399999999999997</v>
      </c>
      <c r="BX72" s="345">
        <f t="shared" si="50"/>
        <v>4.32</v>
      </c>
      <c r="BY72" s="345">
        <f t="shared" si="50"/>
        <v>4.21</v>
      </c>
      <c r="BZ72" s="345">
        <f t="shared" si="50"/>
        <v>4.03</v>
      </c>
      <c r="CA72" s="345">
        <f t="shared" si="50"/>
        <v>3.99</v>
      </c>
      <c r="CB72" s="345">
        <f t="shared" si="50"/>
        <v>3.9</v>
      </c>
      <c r="CC72" s="345">
        <f t="shared" si="50"/>
        <v>3.81</v>
      </c>
      <c r="CD72" s="345">
        <f t="shared" si="50"/>
        <v>3.93</v>
      </c>
      <c r="CE72" s="345">
        <f t="shared" si="50"/>
        <v>0</v>
      </c>
      <c r="CF72" s="345">
        <f t="shared" si="50"/>
        <v>0</v>
      </c>
      <c r="CG72" s="345">
        <f t="shared" si="50"/>
        <v>0</v>
      </c>
      <c r="CH72" s="345">
        <f t="shared" si="50"/>
        <v>0</v>
      </c>
      <c r="CI72" s="345">
        <f t="shared" si="50"/>
        <v>0</v>
      </c>
      <c r="CJ72" s="345">
        <f t="shared" si="50"/>
        <v>0</v>
      </c>
      <c r="CK72" s="345">
        <f t="shared" si="50"/>
        <v>0</v>
      </c>
      <c r="CL72" s="345">
        <f t="shared" si="50"/>
        <v>0</v>
      </c>
      <c r="CM72" s="345">
        <f t="shared" si="50"/>
        <v>0</v>
      </c>
      <c r="CN72" s="345">
        <f t="shared" si="50"/>
        <v>0</v>
      </c>
      <c r="CO72" s="345">
        <f t="shared" si="50"/>
        <v>0</v>
      </c>
      <c r="CP72" s="345">
        <f t="shared" si="50"/>
        <v>0</v>
      </c>
      <c r="CQ72" s="345">
        <f t="shared" si="50"/>
        <v>0</v>
      </c>
      <c r="CR72" s="224"/>
      <c r="CS72" s="224"/>
      <c r="CT72" s="224"/>
      <c r="CU72" s="224"/>
      <c r="CV72" s="224"/>
      <c r="CW72" s="224"/>
      <c r="CX72" s="224"/>
      <c r="CY72" s="224"/>
      <c r="CZ72" s="224"/>
      <c r="DA72" s="224"/>
      <c r="DB72" s="224"/>
      <c r="DC72" s="224"/>
      <c r="DD72" s="224"/>
      <c r="DE72" s="224"/>
      <c r="DF72" s="224"/>
      <c r="DG72" s="224"/>
      <c r="DH72" s="224"/>
      <c r="DI72" s="224"/>
      <c r="DJ72" s="224"/>
      <c r="DK72" s="224"/>
      <c r="DL72" s="224"/>
      <c r="DM72" s="224"/>
      <c r="DN72" s="224"/>
      <c r="DO72" s="224"/>
      <c r="DP72" s="224"/>
      <c r="DQ72" s="224"/>
      <c r="DR72" s="224"/>
      <c r="DS72" s="224"/>
      <c r="DT72" s="224"/>
      <c r="DU72" s="224"/>
      <c r="DV72" s="224"/>
      <c r="DW72" s="224"/>
      <c r="DX72" s="224"/>
      <c r="DY72" s="224"/>
      <c r="DZ72" s="224"/>
      <c r="EA72" s="224"/>
      <c r="EB72" s="224"/>
      <c r="EC72" s="224"/>
      <c r="ED72" s="224"/>
      <c r="EE72" s="224"/>
      <c r="EF72" s="224"/>
      <c r="EG72" s="224"/>
      <c r="EH72" s="224"/>
      <c r="EI72" s="224"/>
      <c r="EJ72" s="224"/>
      <c r="EK72" s="224"/>
      <c r="EL72" s="224"/>
      <c r="EM72" s="224"/>
      <c r="EN72" s="224"/>
      <c r="EO72" s="224"/>
      <c r="EP72" s="224"/>
      <c r="EQ72" s="224"/>
      <c r="ER72" s="224"/>
      <c r="ES72" s="224"/>
      <c r="ET72" s="224"/>
      <c r="EU72" s="224"/>
      <c r="EV72" s="224"/>
      <c r="EW72" s="224"/>
      <c r="EX72" s="224"/>
      <c r="EY72" s="224"/>
      <c r="EZ72" s="224"/>
      <c r="FA72" s="224"/>
      <c r="FB72" s="224"/>
      <c r="FC72" s="224"/>
      <c r="FD72" s="224"/>
      <c r="FE72" s="224"/>
      <c r="FF72" s="224"/>
      <c r="FG72" s="224"/>
      <c r="FH72" s="224"/>
      <c r="FI72" s="224"/>
      <c r="FJ72" s="224"/>
      <c r="FK72" s="224"/>
      <c r="FL72" s="224"/>
      <c r="FM72" s="224"/>
      <c r="FN72" s="224"/>
      <c r="FO72" s="224"/>
      <c r="FP72" s="224"/>
      <c r="FQ72" s="224"/>
      <c r="FR72" s="224"/>
      <c r="FS72" s="224"/>
      <c r="FT72" s="224"/>
      <c r="FU72" s="224"/>
      <c r="FV72" s="224"/>
      <c r="FW72" s="224"/>
      <c r="FX72" s="224"/>
      <c r="FY72" s="224"/>
      <c r="FZ72" s="224"/>
      <c r="GA72" s="224"/>
      <c r="GB72" s="224"/>
      <c r="GC72" s="224"/>
      <c r="GD72" s="224"/>
      <c r="GE72" s="224"/>
      <c r="GF72" s="224"/>
      <c r="GG72" s="224"/>
      <c r="GH72" s="224"/>
      <c r="GI72" s="224"/>
      <c r="GJ72" s="224"/>
      <c r="GK72" s="224"/>
      <c r="GL72" s="224"/>
      <c r="GM72" s="224"/>
      <c r="GN72" s="224"/>
      <c r="GO72" s="224"/>
      <c r="GP72" s="224"/>
      <c r="GQ72" s="224"/>
      <c r="GR72" s="224"/>
      <c r="GS72" s="224"/>
      <c r="GT72" s="224"/>
      <c r="GU72" s="224"/>
      <c r="GV72" s="224"/>
      <c r="GW72" s="224"/>
      <c r="GX72" s="224"/>
      <c r="GY72" s="224"/>
      <c r="GZ72" s="224"/>
      <c r="HA72" s="224"/>
      <c r="HB72" s="224"/>
      <c r="HC72" s="224"/>
      <c r="HD72" s="224"/>
      <c r="HE72" s="224"/>
      <c r="HF72" s="224"/>
      <c r="HG72" s="224"/>
      <c r="HH72" s="224"/>
      <c r="HI72" s="224"/>
      <c r="HJ72" s="224"/>
      <c r="HK72" s="224"/>
      <c r="HL72" s="224"/>
      <c r="HM72" s="224"/>
      <c r="HN72" s="224"/>
      <c r="HO72" s="224"/>
      <c r="HP72" s="224"/>
      <c r="HQ72" s="224"/>
      <c r="HR72" s="224"/>
      <c r="HS72" s="224"/>
      <c r="HT72" s="224"/>
      <c r="HU72" s="224"/>
      <c r="HV72" s="224"/>
      <c r="HW72" s="224"/>
      <c r="HX72" s="224"/>
      <c r="HY72" s="224"/>
      <c r="HZ72" s="224"/>
      <c r="IA72" s="224"/>
      <c r="IB72" s="224"/>
      <c r="IC72" s="224"/>
      <c r="ID72" s="224"/>
      <c r="IE72" s="224"/>
      <c r="IF72" s="224"/>
      <c r="IG72" s="224"/>
      <c r="IH72" s="224"/>
      <c r="II72" s="224"/>
      <c r="IJ72" s="224"/>
      <c r="IK72" s="224"/>
      <c r="IL72" s="224"/>
      <c r="IM72" s="224"/>
      <c r="IN72" s="224"/>
      <c r="IO72" s="224"/>
      <c r="IP72" s="224"/>
      <c r="IQ72" s="224"/>
      <c r="IR72" s="224"/>
      <c r="IS72" s="224"/>
      <c r="IT72" s="224"/>
      <c r="IU72" s="224"/>
      <c r="IV72" s="224"/>
    </row>
    <row r="73" spans="1:256" s="225" customFormat="1" ht="17.25" customHeight="1" x14ac:dyDescent="0.2">
      <c r="A73" s="344" t="s">
        <v>154</v>
      </c>
      <c r="B73" s="345" t="s">
        <v>155</v>
      </c>
      <c r="C73" s="345">
        <v>0</v>
      </c>
      <c r="D73" s="345">
        <v>0</v>
      </c>
      <c r="E73" s="345">
        <v>0</v>
      </c>
      <c r="F73" s="345">
        <v>0</v>
      </c>
      <c r="G73" s="345">
        <v>0</v>
      </c>
      <c r="H73" s="345">
        <v>0</v>
      </c>
      <c r="I73" s="345">
        <v>0</v>
      </c>
      <c r="J73" s="345">
        <v>0</v>
      </c>
      <c r="K73" s="345">
        <v>0</v>
      </c>
      <c r="L73" s="345">
        <v>0</v>
      </c>
      <c r="M73" s="345">
        <v>0</v>
      </c>
      <c r="N73" s="345">
        <v>0</v>
      </c>
      <c r="O73" s="345" t="s">
        <v>155</v>
      </c>
      <c r="P73" s="345">
        <v>0</v>
      </c>
      <c r="Q73" s="345">
        <v>0</v>
      </c>
      <c r="R73" s="345">
        <v>0</v>
      </c>
      <c r="S73" s="345">
        <v>0</v>
      </c>
      <c r="T73" s="345">
        <v>0</v>
      </c>
      <c r="U73" s="345">
        <v>0</v>
      </c>
      <c r="V73" s="345">
        <v>0</v>
      </c>
      <c r="W73" s="345">
        <v>0</v>
      </c>
      <c r="X73" s="345">
        <v>0</v>
      </c>
      <c r="Y73" s="345">
        <v>0</v>
      </c>
      <c r="Z73" s="345">
        <v>0</v>
      </c>
      <c r="AA73" s="345">
        <v>0</v>
      </c>
      <c r="AB73" s="345" t="s">
        <v>155</v>
      </c>
      <c r="AC73" s="345">
        <v>0</v>
      </c>
      <c r="AD73" s="345">
        <v>0</v>
      </c>
      <c r="AE73" s="345">
        <v>0</v>
      </c>
      <c r="AF73" s="345">
        <v>0</v>
      </c>
      <c r="AG73" s="345">
        <v>0</v>
      </c>
      <c r="AH73" s="345" t="s">
        <v>156</v>
      </c>
      <c r="AI73" s="346" t="s">
        <v>157</v>
      </c>
      <c r="AJ73" s="345" t="s">
        <v>158</v>
      </c>
      <c r="AK73" s="345" t="s">
        <v>159</v>
      </c>
      <c r="AL73" s="345" t="s">
        <v>160</v>
      </c>
      <c r="AM73" s="345" t="s">
        <v>160</v>
      </c>
      <c r="AN73" s="345" t="s">
        <v>161</v>
      </c>
      <c r="AO73" s="348">
        <v>4.7222222222222221E-2</v>
      </c>
      <c r="AP73" s="348" t="str">
        <f t="shared" ref="AP73:BA73" si="51">AP11</f>
        <v>≤ 2 (Horas)</v>
      </c>
      <c r="AQ73" s="348">
        <f t="shared" si="51"/>
        <v>4.5138888888888888E-2</v>
      </c>
      <c r="AR73" s="348">
        <f t="shared" si="51"/>
        <v>3.2986111111111112E-2</v>
      </c>
      <c r="AS73" s="348">
        <f t="shared" si="51"/>
        <v>4.5138888888888888E-2</v>
      </c>
      <c r="AT73" s="348">
        <f t="shared" si="51"/>
        <v>4.7222222222222221E-2</v>
      </c>
      <c r="AU73" s="348">
        <f t="shared" si="51"/>
        <v>4.5138888888888888E-2</v>
      </c>
      <c r="AV73" s="348">
        <f t="shared" si="51"/>
        <v>5.1388888888888894E-2</v>
      </c>
      <c r="AW73" s="348">
        <f t="shared" si="51"/>
        <v>4.027777777777778E-2</v>
      </c>
      <c r="AX73" s="348">
        <f t="shared" si="51"/>
        <v>4.1666666666666664E-2</v>
      </c>
      <c r="AY73" s="348">
        <f t="shared" si="51"/>
        <v>5.6944444444444443E-2</v>
      </c>
      <c r="AZ73" s="348">
        <f t="shared" si="51"/>
        <v>5.9722222222222225E-2</v>
      </c>
      <c r="BA73" s="348">
        <f t="shared" si="51"/>
        <v>5.7638888888888885E-2</v>
      </c>
      <c r="BB73" s="349" t="s">
        <v>163</v>
      </c>
      <c r="BC73" s="350" t="str">
        <f t="shared" ref="BC73:CQ73" si="52">BC12</f>
        <v>≤ 24 (Horas)</v>
      </c>
      <c r="BD73" s="350">
        <f t="shared" si="52"/>
        <v>15.259319227230904</v>
      </c>
      <c r="BE73" s="350">
        <f t="shared" si="52"/>
        <v>16.44613722560625</v>
      </c>
      <c r="BF73" s="350">
        <f t="shared" si="52"/>
        <v>6.112080961416825</v>
      </c>
      <c r="BG73" s="350">
        <f t="shared" si="52"/>
        <v>5.1317081400253031</v>
      </c>
      <c r="BH73" s="350">
        <f t="shared" si="52"/>
        <v>7.2265694057069272</v>
      </c>
      <c r="BI73" s="350">
        <f t="shared" si="52"/>
        <v>5.3741305958302501</v>
      </c>
      <c r="BJ73" s="350">
        <f t="shared" si="52"/>
        <v>3.584266363354363</v>
      </c>
      <c r="BK73" s="350">
        <f t="shared" si="52"/>
        <v>2.3629826353421883</v>
      </c>
      <c r="BL73" s="350">
        <f t="shared" si="52"/>
        <v>2.4161195863622389</v>
      </c>
      <c r="BM73" s="350">
        <f t="shared" si="52"/>
        <v>2.0130612244897979</v>
      </c>
      <c r="BN73" s="350">
        <f t="shared" si="52"/>
        <v>1.308559837728196</v>
      </c>
      <c r="BO73" s="350">
        <f t="shared" si="52"/>
        <v>1.2814211755151781</v>
      </c>
      <c r="BP73" s="350">
        <f t="shared" si="52"/>
        <v>1.7477324632952689</v>
      </c>
      <c r="BQ73" s="350">
        <f t="shared" si="52"/>
        <v>0.80503022974607541</v>
      </c>
      <c r="BR73" s="350">
        <f t="shared" si="52"/>
        <v>0.65253244793238685</v>
      </c>
      <c r="BS73" s="350">
        <f t="shared" si="52"/>
        <v>1.7327043513623392</v>
      </c>
      <c r="BT73" s="350">
        <f t="shared" si="52"/>
        <v>3.96640782762569</v>
      </c>
      <c r="BU73" s="350">
        <f t="shared" si="52"/>
        <v>2.9022006806228724</v>
      </c>
      <c r="BV73" s="350">
        <f t="shared" si="52"/>
        <v>2.2870588235294078</v>
      </c>
      <c r="BW73" s="350">
        <f t="shared" si="52"/>
        <v>3.2210448069378463</v>
      </c>
      <c r="BX73" s="350">
        <f t="shared" si="52"/>
        <v>3.1955798371301976</v>
      </c>
      <c r="BY73" s="350">
        <f t="shared" si="52"/>
        <v>2.1568134000612837</v>
      </c>
      <c r="BZ73" s="350">
        <f t="shared" si="52"/>
        <v>2.2364149785144214</v>
      </c>
      <c r="CA73" s="350">
        <f t="shared" si="52"/>
        <v>2.7686552114415077</v>
      </c>
      <c r="CB73" s="350">
        <f t="shared" si="52"/>
        <v>5.9321139940450864</v>
      </c>
      <c r="CC73" s="350">
        <f t="shared" si="52"/>
        <v>4.6306030678714034</v>
      </c>
      <c r="CD73" s="350">
        <f t="shared" si="52"/>
        <v>3.0677129581827538</v>
      </c>
      <c r="CE73" s="350">
        <f t="shared" si="52"/>
        <v>0</v>
      </c>
      <c r="CF73" s="350">
        <f t="shared" si="52"/>
        <v>0</v>
      </c>
      <c r="CG73" s="350">
        <f t="shared" si="52"/>
        <v>0</v>
      </c>
      <c r="CH73" s="350">
        <f t="shared" si="52"/>
        <v>0</v>
      </c>
      <c r="CI73" s="350">
        <f t="shared" si="52"/>
        <v>0</v>
      </c>
      <c r="CJ73" s="350">
        <f t="shared" si="52"/>
        <v>0</v>
      </c>
      <c r="CK73" s="350">
        <f t="shared" si="52"/>
        <v>0</v>
      </c>
      <c r="CL73" s="350">
        <f t="shared" si="52"/>
        <v>0</v>
      </c>
      <c r="CM73" s="350">
        <f t="shared" si="52"/>
        <v>0</v>
      </c>
      <c r="CN73" s="350">
        <f t="shared" si="52"/>
        <v>0</v>
      </c>
      <c r="CO73" s="350">
        <f t="shared" si="52"/>
        <v>0</v>
      </c>
      <c r="CP73" s="350">
        <f t="shared" si="52"/>
        <v>0</v>
      </c>
      <c r="CQ73" s="350">
        <f t="shared" si="52"/>
        <v>0</v>
      </c>
      <c r="CR73" s="224"/>
      <c r="CS73" s="224"/>
      <c r="CT73" s="224"/>
      <c r="CU73" s="224"/>
      <c r="CV73" s="224"/>
      <c r="CW73" s="224"/>
      <c r="CX73" s="224"/>
      <c r="CY73" s="224"/>
      <c r="CZ73" s="224"/>
      <c r="DA73" s="224"/>
      <c r="DB73" s="224"/>
      <c r="DC73" s="224"/>
      <c r="DD73" s="224"/>
      <c r="DE73" s="224"/>
      <c r="DF73" s="224"/>
      <c r="DG73" s="224"/>
      <c r="DH73" s="224"/>
      <c r="DI73" s="224"/>
      <c r="DJ73" s="224"/>
      <c r="DK73" s="224"/>
      <c r="DL73" s="224"/>
      <c r="DM73" s="224"/>
      <c r="DN73" s="224"/>
      <c r="DO73" s="224"/>
      <c r="DP73" s="224"/>
      <c r="DQ73" s="224"/>
      <c r="DR73" s="224"/>
      <c r="DS73" s="224"/>
      <c r="DT73" s="224"/>
      <c r="DU73" s="224"/>
      <c r="DV73" s="224"/>
      <c r="DW73" s="224"/>
      <c r="DX73" s="224"/>
      <c r="DY73" s="224"/>
      <c r="DZ73" s="224"/>
      <c r="EA73" s="224"/>
      <c r="EB73" s="224"/>
      <c r="EC73" s="224"/>
      <c r="ED73" s="224"/>
      <c r="EE73" s="224"/>
      <c r="EF73" s="224"/>
      <c r="EG73" s="224"/>
      <c r="EH73" s="224"/>
      <c r="EI73" s="224"/>
      <c r="EJ73" s="224"/>
      <c r="EK73" s="224"/>
      <c r="EL73" s="224"/>
      <c r="EM73" s="224"/>
      <c r="EN73" s="224"/>
      <c r="EO73" s="224"/>
      <c r="EP73" s="224"/>
      <c r="EQ73" s="224"/>
      <c r="ER73" s="224"/>
      <c r="ES73" s="224"/>
      <c r="ET73" s="224"/>
      <c r="EU73" s="224"/>
      <c r="EV73" s="224"/>
      <c r="EW73" s="224"/>
      <c r="EX73" s="224"/>
      <c r="EY73" s="224"/>
      <c r="EZ73" s="224"/>
      <c r="FA73" s="224"/>
      <c r="FB73" s="224"/>
      <c r="FC73" s="224"/>
      <c r="FD73" s="224"/>
      <c r="FE73" s="224"/>
      <c r="FF73" s="224"/>
      <c r="FG73" s="224"/>
      <c r="FH73" s="224"/>
      <c r="FI73" s="224"/>
      <c r="FJ73" s="224"/>
      <c r="FK73" s="224"/>
      <c r="FL73" s="224"/>
      <c r="FM73" s="224"/>
      <c r="FN73" s="224"/>
      <c r="FO73" s="224"/>
      <c r="FP73" s="224"/>
      <c r="FQ73" s="224"/>
      <c r="FR73" s="224"/>
      <c r="FS73" s="224"/>
      <c r="FT73" s="224"/>
      <c r="FU73" s="224"/>
      <c r="FV73" s="224"/>
      <c r="FW73" s="224"/>
      <c r="FX73" s="224"/>
      <c r="FY73" s="224"/>
      <c r="FZ73" s="224"/>
      <c r="GA73" s="224"/>
      <c r="GB73" s="224"/>
      <c r="GC73" s="224"/>
      <c r="GD73" s="224"/>
      <c r="GE73" s="224"/>
      <c r="GF73" s="224"/>
      <c r="GG73" s="224"/>
      <c r="GH73" s="224"/>
      <c r="GI73" s="224"/>
      <c r="GJ73" s="224"/>
      <c r="GK73" s="224"/>
      <c r="GL73" s="224"/>
      <c r="GM73" s="224"/>
      <c r="GN73" s="224"/>
      <c r="GO73" s="224"/>
      <c r="GP73" s="224"/>
      <c r="GQ73" s="224"/>
      <c r="GR73" s="224"/>
      <c r="GS73" s="224"/>
      <c r="GT73" s="224"/>
      <c r="GU73" s="224"/>
      <c r="GV73" s="224"/>
      <c r="GW73" s="224"/>
      <c r="GX73" s="224"/>
      <c r="GY73" s="224"/>
      <c r="GZ73" s="224"/>
      <c r="HA73" s="224"/>
      <c r="HB73" s="224"/>
      <c r="HC73" s="224"/>
      <c r="HD73" s="224"/>
      <c r="HE73" s="224"/>
      <c r="HF73" s="224"/>
      <c r="HG73" s="224"/>
      <c r="HH73" s="224"/>
      <c r="HI73" s="224"/>
      <c r="HJ73" s="224"/>
      <c r="HK73" s="224"/>
      <c r="HL73" s="224"/>
      <c r="HM73" s="224"/>
      <c r="HN73" s="224"/>
      <c r="HO73" s="224"/>
      <c r="HP73" s="224"/>
      <c r="HQ73" s="224"/>
      <c r="HR73" s="224"/>
      <c r="HS73" s="224"/>
      <c r="HT73" s="224"/>
      <c r="HU73" s="224"/>
      <c r="HV73" s="224"/>
      <c r="HW73" s="224"/>
      <c r="HX73" s="224"/>
      <c r="HY73" s="224"/>
      <c r="HZ73" s="224"/>
      <c r="IA73" s="224"/>
      <c r="IB73" s="224"/>
      <c r="IC73" s="224"/>
      <c r="ID73" s="224"/>
      <c r="IE73" s="224"/>
      <c r="IF73" s="224"/>
      <c r="IG73" s="224"/>
      <c r="IH73" s="224"/>
      <c r="II73" s="224"/>
      <c r="IJ73" s="224"/>
      <c r="IK73" s="224"/>
      <c r="IL73" s="224"/>
      <c r="IM73" s="224"/>
      <c r="IN73" s="224"/>
      <c r="IO73" s="224"/>
      <c r="IP73" s="224"/>
      <c r="IQ73" s="224"/>
      <c r="IR73" s="224"/>
      <c r="IS73" s="224"/>
      <c r="IT73" s="224"/>
      <c r="IU73" s="224"/>
      <c r="IV73" s="224"/>
    </row>
    <row r="74" spans="1:256" s="218" customFormat="1" ht="26.25" customHeight="1" x14ac:dyDescent="0.2">
      <c r="A74" s="340" t="s">
        <v>236</v>
      </c>
      <c r="B74" s="341" t="s">
        <v>167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  <c r="N74" s="341">
        <v>0</v>
      </c>
      <c r="O74" s="341" t="s">
        <v>167</v>
      </c>
      <c r="P74" s="341">
        <v>1.201923076923077E-2</v>
      </c>
      <c r="Q74" s="341">
        <v>1.834862385321101E-2</v>
      </c>
      <c r="R74" s="341">
        <v>4.736842105263158E-2</v>
      </c>
      <c r="S74" s="341">
        <v>0</v>
      </c>
      <c r="T74" s="341">
        <v>3.6842105263157891E-2</v>
      </c>
      <c r="U74" s="341">
        <v>1.0638297872340425E-2</v>
      </c>
      <c r="V74" s="341">
        <v>5.5555555555555558E-3</v>
      </c>
      <c r="W74" s="341">
        <v>0</v>
      </c>
      <c r="X74" s="341">
        <v>1.1450381679389313E-2</v>
      </c>
      <c r="Y74" s="341">
        <v>4.5454545454545452E-3</v>
      </c>
      <c r="Z74" s="341">
        <v>3.1746031746031744E-2</v>
      </c>
      <c r="AA74" s="341">
        <v>4.6692607003891051E-2</v>
      </c>
      <c r="AB74" s="341" t="s">
        <v>167</v>
      </c>
      <c r="AC74" s="341">
        <v>2.5423728813559324E-2</v>
      </c>
      <c r="AD74" s="341">
        <v>6.6225165562913907E-3</v>
      </c>
      <c r="AE74" s="341">
        <v>1.8867924528301886E-2</v>
      </c>
      <c r="AF74" s="341">
        <v>3.8860103626943004E-2</v>
      </c>
      <c r="AG74" s="341">
        <v>7.7306733167082295E-2</v>
      </c>
      <c r="AH74" s="341">
        <v>2.7450980392156862E-2</v>
      </c>
      <c r="AI74" s="342" t="s">
        <v>168</v>
      </c>
      <c r="AJ74" s="341">
        <v>4.142011834319527E-2</v>
      </c>
      <c r="AK74" s="341">
        <v>4.0449438202247189E-2</v>
      </c>
      <c r="AL74" s="341">
        <v>2.2727272727272728E-2</v>
      </c>
      <c r="AM74" s="341">
        <v>2.771362586605081E-2</v>
      </c>
      <c r="AN74" s="341">
        <v>3.0303030303030304E-2</v>
      </c>
      <c r="AO74" s="341">
        <v>2.1428571428571429E-2</v>
      </c>
      <c r="AP74" s="341" t="str">
        <f t="shared" ref="AP74:BA74" si="53">AP15</f>
        <v>&lt; 20%</v>
      </c>
      <c r="AQ74" s="341">
        <f t="shared" si="53"/>
        <v>4.4444444444444446E-2</v>
      </c>
      <c r="AR74" s="341">
        <f t="shared" si="53"/>
        <v>3.9900249376558602E-2</v>
      </c>
      <c r="AS74" s="341">
        <f t="shared" si="53"/>
        <v>2.9345372460496615E-2</v>
      </c>
      <c r="AT74" s="341">
        <f t="shared" si="53"/>
        <v>4.5112781954887216E-2</v>
      </c>
      <c r="AU74" s="341">
        <f t="shared" si="53"/>
        <v>2.5000000000000001E-2</v>
      </c>
      <c r="AV74" s="341">
        <f t="shared" si="53"/>
        <v>5.2631578947368418E-2</v>
      </c>
      <c r="AW74" s="341">
        <f t="shared" si="53"/>
        <v>2.4390243902439025E-2</v>
      </c>
      <c r="AX74" s="341">
        <f t="shared" si="53"/>
        <v>1.4675052410901468E-2</v>
      </c>
      <c r="AY74" s="341">
        <f t="shared" si="53"/>
        <v>1.9417475728155338E-2</v>
      </c>
      <c r="AZ74" s="341">
        <f t="shared" si="53"/>
        <v>1.015228426395939E-2</v>
      </c>
      <c r="BA74" s="341">
        <f t="shared" si="53"/>
        <v>1.6771488469601678E-2</v>
      </c>
      <c r="BB74" s="343" t="s">
        <v>169</v>
      </c>
      <c r="BC74" s="341" t="str">
        <f t="shared" ref="BC74:CQ74" si="54">BC15</f>
        <v>&lt; 8%</v>
      </c>
      <c r="BD74" s="341">
        <f t="shared" si="54"/>
        <v>1.43E-2</v>
      </c>
      <c r="BE74" s="341">
        <f t="shared" si="54"/>
        <v>1.6799999999999999E-2</v>
      </c>
      <c r="BF74" s="341">
        <f t="shared" si="54"/>
        <v>4.1099999999999998E-2</v>
      </c>
      <c r="BG74" s="341">
        <f t="shared" si="54"/>
        <v>1.7399999999999999E-2</v>
      </c>
      <c r="BH74" s="341">
        <f t="shared" si="54"/>
        <v>1.54E-2</v>
      </c>
      <c r="BI74" s="341">
        <f t="shared" si="54"/>
        <v>1.67E-2</v>
      </c>
      <c r="BJ74" s="341">
        <f t="shared" si="54"/>
        <v>1.34E-2</v>
      </c>
      <c r="BK74" s="341">
        <f t="shared" si="54"/>
        <v>8.2000000000000007E-3</v>
      </c>
      <c r="BL74" s="341">
        <f t="shared" si="54"/>
        <v>1.2800000000000001E-2</v>
      </c>
      <c r="BM74" s="341">
        <f t="shared" si="54"/>
        <v>1.2999999999999999E-2</v>
      </c>
      <c r="BN74" s="341">
        <f t="shared" si="54"/>
        <v>1.2699999999999999E-2</v>
      </c>
      <c r="BO74" s="341">
        <f t="shared" si="54"/>
        <v>1.67E-2</v>
      </c>
      <c r="BP74" s="341">
        <f t="shared" si="54"/>
        <v>1.4E-2</v>
      </c>
      <c r="BQ74" s="341">
        <f t="shared" si="54"/>
        <v>2.8799999999999999E-2</v>
      </c>
      <c r="BR74" s="341">
        <f t="shared" si="54"/>
        <v>2.1600000000000001E-2</v>
      </c>
      <c r="BS74" s="341">
        <f t="shared" si="54"/>
        <v>4.1099999999999998E-2</v>
      </c>
      <c r="BT74" s="341">
        <f t="shared" si="54"/>
        <v>3.8100000000000002E-2</v>
      </c>
      <c r="BU74" s="341">
        <f t="shared" si="54"/>
        <v>3.95E-2</v>
      </c>
      <c r="BV74" s="341">
        <f t="shared" si="54"/>
        <v>2.4500000000000001E-2</v>
      </c>
      <c r="BW74" s="341">
        <f t="shared" si="54"/>
        <v>2.1164021164021163E-2</v>
      </c>
      <c r="BX74" s="341">
        <f t="shared" si="54"/>
        <v>1.8499999999999999E-2</v>
      </c>
      <c r="BY74" s="341">
        <f t="shared" si="54"/>
        <v>2.86E-2</v>
      </c>
      <c r="BZ74" s="341">
        <f t="shared" si="54"/>
        <v>1.7299999999999999E-2</v>
      </c>
      <c r="CA74" s="341">
        <f t="shared" si="54"/>
        <v>2.9499999999999998E-2</v>
      </c>
      <c r="CB74" s="341">
        <f t="shared" si="54"/>
        <v>3.2399999999999998E-2</v>
      </c>
      <c r="CC74" s="341">
        <f t="shared" si="54"/>
        <v>1.4999999999999999E-2</v>
      </c>
      <c r="CD74" s="341">
        <f t="shared" si="54"/>
        <v>1.2200000000000001E-2</v>
      </c>
      <c r="CE74" s="341">
        <f t="shared" si="54"/>
        <v>0</v>
      </c>
      <c r="CF74" s="341">
        <f t="shared" si="54"/>
        <v>0</v>
      </c>
      <c r="CG74" s="341">
        <f t="shared" si="54"/>
        <v>0</v>
      </c>
      <c r="CH74" s="341">
        <f t="shared" si="54"/>
        <v>0</v>
      </c>
      <c r="CI74" s="341">
        <f t="shared" si="54"/>
        <v>0</v>
      </c>
      <c r="CJ74" s="341">
        <f t="shared" si="54"/>
        <v>0</v>
      </c>
      <c r="CK74" s="341">
        <f t="shared" si="54"/>
        <v>0</v>
      </c>
      <c r="CL74" s="341">
        <f t="shared" si="54"/>
        <v>0</v>
      </c>
      <c r="CM74" s="341">
        <f t="shared" si="54"/>
        <v>0</v>
      </c>
      <c r="CN74" s="341">
        <f t="shared" si="54"/>
        <v>0</v>
      </c>
      <c r="CO74" s="341">
        <f t="shared" si="54"/>
        <v>0</v>
      </c>
      <c r="CP74" s="341">
        <f t="shared" si="54"/>
        <v>0</v>
      </c>
      <c r="CQ74" s="341">
        <f t="shared" si="54"/>
        <v>0</v>
      </c>
      <c r="CR74" s="217"/>
      <c r="CS74" s="217"/>
      <c r="CT74" s="217"/>
      <c r="CU74" s="217"/>
      <c r="CV74" s="217"/>
      <c r="CW74" s="217"/>
      <c r="CX74" s="217"/>
      <c r="CY74" s="217"/>
      <c r="CZ74" s="217"/>
      <c r="DA74" s="217"/>
      <c r="DB74" s="217"/>
      <c r="DC74" s="217"/>
      <c r="DD74" s="217"/>
      <c r="DE74" s="217"/>
      <c r="DF74" s="217"/>
      <c r="DG74" s="217"/>
      <c r="DH74" s="217"/>
      <c r="DI74" s="217"/>
      <c r="DJ74" s="217"/>
      <c r="DK74" s="217"/>
      <c r="DL74" s="217"/>
      <c r="DM74" s="217"/>
      <c r="DN74" s="217"/>
      <c r="DO74" s="217"/>
      <c r="DP74" s="217"/>
      <c r="DQ74" s="217"/>
      <c r="DR74" s="217"/>
      <c r="DS74" s="217"/>
      <c r="DT74" s="217"/>
      <c r="DU74" s="217"/>
      <c r="DV74" s="217"/>
      <c r="DW74" s="217"/>
      <c r="DX74" s="217"/>
      <c r="DY74" s="217"/>
      <c r="DZ74" s="217"/>
      <c r="EA74" s="217"/>
      <c r="EB74" s="217"/>
      <c r="EC74" s="217"/>
      <c r="ED74" s="217"/>
      <c r="EE74" s="217"/>
      <c r="EF74" s="217"/>
      <c r="EG74" s="217"/>
      <c r="EH74" s="217"/>
      <c r="EI74" s="217"/>
      <c r="EJ74" s="217"/>
      <c r="EK74" s="217"/>
      <c r="EL74" s="217"/>
      <c r="EM74" s="217"/>
      <c r="EN74" s="217"/>
      <c r="EO74" s="217"/>
      <c r="EP74" s="217"/>
      <c r="EQ74" s="217"/>
      <c r="ER74" s="217"/>
      <c r="ES74" s="217"/>
      <c r="ET74" s="217"/>
      <c r="EU74" s="217"/>
      <c r="EV74" s="217"/>
      <c r="EW74" s="217"/>
      <c r="EX74" s="217"/>
      <c r="EY74" s="217"/>
      <c r="EZ74" s="217"/>
      <c r="FA74" s="217"/>
      <c r="FB74" s="217"/>
      <c r="FC74" s="217"/>
      <c r="FD74" s="217"/>
      <c r="FE74" s="217"/>
      <c r="FF74" s="217"/>
      <c r="FG74" s="217"/>
      <c r="FH74" s="217"/>
      <c r="FI74" s="217"/>
      <c r="FJ74" s="217"/>
      <c r="FK74" s="217"/>
      <c r="FL74" s="217"/>
      <c r="FM74" s="217"/>
      <c r="FN74" s="217"/>
      <c r="FO74" s="217"/>
      <c r="FP74" s="217"/>
      <c r="FQ74" s="217"/>
      <c r="FR74" s="217"/>
      <c r="FS74" s="217"/>
      <c r="FT74" s="217"/>
      <c r="FU74" s="217"/>
      <c r="FV74" s="217"/>
      <c r="FW74" s="217"/>
      <c r="FX74" s="217"/>
      <c r="FY74" s="217"/>
      <c r="FZ74" s="217"/>
      <c r="GA74" s="217"/>
      <c r="GB74" s="217"/>
      <c r="GC74" s="217"/>
      <c r="GD74" s="217"/>
      <c r="GE74" s="217"/>
      <c r="GF74" s="217"/>
      <c r="GG74" s="217"/>
      <c r="GH74" s="217"/>
      <c r="GI74" s="217"/>
      <c r="GJ74" s="217"/>
      <c r="GK74" s="217"/>
      <c r="GL74" s="217"/>
      <c r="GM74" s="217"/>
      <c r="GN74" s="217"/>
      <c r="GO74" s="217"/>
      <c r="GP74" s="217"/>
      <c r="GQ74" s="217"/>
      <c r="GR74" s="217"/>
      <c r="GS74" s="217"/>
      <c r="GT74" s="217"/>
      <c r="GU74" s="217"/>
      <c r="GV74" s="217"/>
      <c r="GW74" s="217"/>
      <c r="GX74" s="217"/>
      <c r="GY74" s="217"/>
      <c r="GZ74" s="217"/>
      <c r="HA74" s="217"/>
      <c r="HB74" s="217"/>
      <c r="HC74" s="217"/>
      <c r="HD74" s="217"/>
      <c r="HE74" s="217"/>
      <c r="HF74" s="217"/>
      <c r="HG74" s="217"/>
      <c r="HH74" s="217"/>
      <c r="HI74" s="217"/>
      <c r="HJ74" s="217"/>
      <c r="HK74" s="217"/>
      <c r="HL74" s="217"/>
      <c r="HM74" s="217"/>
      <c r="HN74" s="217"/>
      <c r="HO74" s="217"/>
      <c r="HP74" s="217"/>
      <c r="HQ74" s="217"/>
      <c r="HR74" s="217"/>
      <c r="HS74" s="217"/>
      <c r="HT74" s="217"/>
      <c r="HU74" s="217"/>
      <c r="HV74" s="217"/>
      <c r="HW74" s="217"/>
      <c r="HX74" s="217"/>
      <c r="HY74" s="217"/>
      <c r="HZ74" s="217"/>
      <c r="IA74" s="217"/>
      <c r="IB74" s="217"/>
      <c r="IC74" s="217"/>
      <c r="ID74" s="217"/>
      <c r="IE74" s="217"/>
      <c r="IF74" s="217"/>
      <c r="IG74" s="217"/>
      <c r="IH74" s="217"/>
      <c r="II74" s="217"/>
      <c r="IJ74" s="217"/>
      <c r="IK74" s="217"/>
      <c r="IL74" s="217"/>
      <c r="IM74" s="217"/>
      <c r="IN74" s="217"/>
      <c r="IO74" s="217"/>
      <c r="IP74" s="217"/>
      <c r="IQ74" s="217"/>
      <c r="IR74" s="217"/>
      <c r="IS74" s="217"/>
      <c r="IT74" s="217"/>
      <c r="IU74" s="217"/>
      <c r="IV74" s="217"/>
    </row>
    <row r="75" spans="1:256" s="218" customFormat="1" ht="23.25" customHeight="1" x14ac:dyDescent="0.2">
      <c r="A75" s="340" t="s">
        <v>174</v>
      </c>
      <c r="B75" s="341" t="s">
        <v>175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  <c r="N75" s="341">
        <v>0</v>
      </c>
      <c r="O75" s="341" t="s">
        <v>175</v>
      </c>
      <c r="P75" s="341">
        <v>0</v>
      </c>
      <c r="Q75" s="341">
        <v>0</v>
      </c>
      <c r="R75" s="341">
        <v>0</v>
      </c>
      <c r="S75" s="341">
        <v>0</v>
      </c>
      <c r="T75" s="341">
        <v>0</v>
      </c>
      <c r="U75" s="341">
        <v>0</v>
      </c>
      <c r="V75" s="341">
        <v>0</v>
      </c>
      <c r="W75" s="341">
        <v>0</v>
      </c>
      <c r="X75" s="341">
        <v>0</v>
      </c>
      <c r="Y75" s="341">
        <v>0</v>
      </c>
      <c r="Z75" s="341">
        <v>0</v>
      </c>
      <c r="AA75" s="341">
        <v>1.8867924528301886E-2</v>
      </c>
      <c r="AB75" s="341" t="s">
        <v>175</v>
      </c>
      <c r="AC75" s="341">
        <v>1.9607843137254902E-2</v>
      </c>
      <c r="AD75" s="341">
        <v>2.7777777777777776E-2</v>
      </c>
      <c r="AE75" s="341">
        <v>2.5000000000000001E-2</v>
      </c>
      <c r="AF75" s="341">
        <v>0</v>
      </c>
      <c r="AG75" s="341">
        <v>2.3255813953488372E-2</v>
      </c>
      <c r="AH75" s="341">
        <v>2.2222222222222223E-2</v>
      </c>
      <c r="AI75" s="342" t="s">
        <v>176</v>
      </c>
      <c r="AJ75" s="341">
        <v>0</v>
      </c>
      <c r="AK75" s="341">
        <v>0</v>
      </c>
      <c r="AL75" s="341">
        <v>0</v>
      </c>
      <c r="AM75" s="341">
        <v>0</v>
      </c>
      <c r="AN75" s="341">
        <v>0</v>
      </c>
      <c r="AO75" s="341">
        <v>5.128205128205128E-2</v>
      </c>
      <c r="AP75" s="341" t="str">
        <f t="shared" ref="AP75:BA75" si="55">AP18</f>
        <v>&lt; 5%</v>
      </c>
      <c r="AQ75" s="341">
        <f t="shared" si="55"/>
        <v>0</v>
      </c>
      <c r="AR75" s="341">
        <f t="shared" si="55"/>
        <v>0</v>
      </c>
      <c r="AS75" s="341">
        <f t="shared" si="55"/>
        <v>0</v>
      </c>
      <c r="AT75" s="341">
        <f t="shared" si="55"/>
        <v>0</v>
      </c>
      <c r="AU75" s="341">
        <f t="shared" si="55"/>
        <v>2.3255813953488372E-2</v>
      </c>
      <c r="AV75" s="341">
        <f t="shared" si="55"/>
        <v>2.4390243902439025E-2</v>
      </c>
      <c r="AW75" s="341">
        <f t="shared" si="55"/>
        <v>2.5000000000000001E-2</v>
      </c>
      <c r="AX75" s="341">
        <f t="shared" si="55"/>
        <v>2.9411764705882353E-2</v>
      </c>
      <c r="AY75" s="341">
        <f t="shared" si="55"/>
        <v>0</v>
      </c>
      <c r="AZ75" s="341">
        <f t="shared" si="55"/>
        <v>0</v>
      </c>
      <c r="BA75" s="341">
        <f t="shared" si="55"/>
        <v>0</v>
      </c>
      <c r="BB75" s="343" t="s">
        <v>177</v>
      </c>
      <c r="BC75" s="341" t="str">
        <f t="shared" ref="BC75:CQ75" si="56">BC18</f>
        <v>&lt; 5%</v>
      </c>
      <c r="BD75" s="341">
        <f t="shared" si="56"/>
        <v>0</v>
      </c>
      <c r="BE75" s="341">
        <f t="shared" si="56"/>
        <v>0</v>
      </c>
      <c r="BF75" s="341">
        <f t="shared" si="56"/>
        <v>0.02</v>
      </c>
      <c r="BG75" s="341">
        <f t="shared" si="56"/>
        <v>0</v>
      </c>
      <c r="BH75" s="341">
        <f t="shared" si="56"/>
        <v>1.89E-2</v>
      </c>
      <c r="BI75" s="341">
        <f t="shared" si="56"/>
        <v>0</v>
      </c>
      <c r="BJ75" s="341">
        <f t="shared" si="56"/>
        <v>0</v>
      </c>
      <c r="BK75" s="341">
        <f t="shared" si="56"/>
        <v>0</v>
      </c>
      <c r="BL75" s="341">
        <f t="shared" si="56"/>
        <v>4.0800000000000003E-2</v>
      </c>
      <c r="BM75" s="341">
        <f t="shared" si="56"/>
        <v>2.0799999999999999E-2</v>
      </c>
      <c r="BN75" s="341">
        <f t="shared" si="56"/>
        <v>0</v>
      </c>
      <c r="BO75" s="341">
        <f t="shared" si="56"/>
        <v>0</v>
      </c>
      <c r="BP75" s="341">
        <f t="shared" si="56"/>
        <v>2.1299999999999999E-2</v>
      </c>
      <c r="BQ75" s="341">
        <f t="shared" si="56"/>
        <v>1.9599999999999999E-2</v>
      </c>
      <c r="BR75" s="341">
        <f t="shared" si="56"/>
        <v>0</v>
      </c>
      <c r="BS75" s="341">
        <f t="shared" si="56"/>
        <v>4.4400000000000002E-2</v>
      </c>
      <c r="BT75" s="341">
        <f t="shared" si="56"/>
        <v>0</v>
      </c>
      <c r="BU75" s="341">
        <f t="shared" si="56"/>
        <v>3.3300000000000003E-2</v>
      </c>
      <c r="BV75" s="341">
        <f t="shared" si="56"/>
        <v>0</v>
      </c>
      <c r="BW75" s="341">
        <f t="shared" si="56"/>
        <v>1.9599999999999999E-2</v>
      </c>
      <c r="BX75" s="341">
        <f t="shared" si="56"/>
        <v>0</v>
      </c>
      <c r="BY75" s="341">
        <f t="shared" si="56"/>
        <v>3.7699999999999997E-2</v>
      </c>
      <c r="BZ75" s="341">
        <f t="shared" si="56"/>
        <v>0</v>
      </c>
      <c r="CA75" s="341">
        <f t="shared" si="56"/>
        <v>3.2300000000000002E-2</v>
      </c>
      <c r="CB75" s="341">
        <f t="shared" si="56"/>
        <v>6.4500000000000002E-2</v>
      </c>
      <c r="CC75" s="341">
        <f t="shared" si="56"/>
        <v>3.1300000000000001E-2</v>
      </c>
      <c r="CD75" s="341">
        <f t="shared" si="56"/>
        <v>5.7099999999999998E-2</v>
      </c>
      <c r="CE75" s="341">
        <f t="shared" si="56"/>
        <v>0</v>
      </c>
      <c r="CF75" s="341">
        <f t="shared" si="56"/>
        <v>0</v>
      </c>
      <c r="CG75" s="341">
        <f t="shared" si="56"/>
        <v>0</v>
      </c>
      <c r="CH75" s="341">
        <f t="shared" si="56"/>
        <v>0</v>
      </c>
      <c r="CI75" s="341">
        <f t="shared" si="56"/>
        <v>0</v>
      </c>
      <c r="CJ75" s="341">
        <f t="shared" si="56"/>
        <v>0</v>
      </c>
      <c r="CK75" s="341">
        <f t="shared" si="56"/>
        <v>0</v>
      </c>
      <c r="CL75" s="341">
        <f t="shared" si="56"/>
        <v>0</v>
      </c>
      <c r="CM75" s="341">
        <f t="shared" si="56"/>
        <v>0</v>
      </c>
      <c r="CN75" s="341">
        <f t="shared" si="56"/>
        <v>0</v>
      </c>
      <c r="CO75" s="341">
        <f t="shared" si="56"/>
        <v>0</v>
      </c>
      <c r="CP75" s="341">
        <f t="shared" si="56"/>
        <v>0</v>
      </c>
      <c r="CQ75" s="341">
        <f t="shared" si="56"/>
        <v>0</v>
      </c>
      <c r="CR75" s="217"/>
      <c r="CS75" s="217"/>
      <c r="CT75" s="217"/>
      <c r="CU75" s="217"/>
      <c r="CV75" s="217"/>
      <c r="CW75" s="217"/>
      <c r="CX75" s="217"/>
      <c r="CY75" s="217"/>
      <c r="CZ75" s="217"/>
      <c r="DA75" s="217"/>
      <c r="DB75" s="217"/>
      <c r="DC75" s="217"/>
      <c r="DD75" s="217"/>
      <c r="DE75" s="217"/>
      <c r="DF75" s="217"/>
      <c r="DG75" s="217"/>
      <c r="DH75" s="217"/>
      <c r="DI75" s="217"/>
      <c r="DJ75" s="217"/>
      <c r="DK75" s="217"/>
      <c r="DL75" s="217"/>
      <c r="DM75" s="217"/>
      <c r="DN75" s="217"/>
      <c r="DO75" s="217"/>
      <c r="DP75" s="217"/>
      <c r="DQ75" s="217"/>
      <c r="DR75" s="217"/>
      <c r="DS75" s="217"/>
      <c r="DT75" s="217"/>
      <c r="DU75" s="217"/>
      <c r="DV75" s="217"/>
      <c r="DW75" s="217"/>
      <c r="DX75" s="217"/>
      <c r="DY75" s="217"/>
      <c r="DZ75" s="217"/>
      <c r="EA75" s="217"/>
      <c r="EB75" s="217"/>
      <c r="EC75" s="217"/>
      <c r="ED75" s="217"/>
      <c r="EE75" s="217"/>
      <c r="EF75" s="217"/>
      <c r="EG75" s="217"/>
      <c r="EH75" s="217"/>
      <c r="EI75" s="217"/>
      <c r="EJ75" s="217"/>
      <c r="EK75" s="217"/>
      <c r="EL75" s="217"/>
      <c r="EM75" s="217"/>
      <c r="EN75" s="217"/>
      <c r="EO75" s="217"/>
      <c r="EP75" s="217"/>
      <c r="EQ75" s="217"/>
      <c r="ER75" s="217"/>
      <c r="ES75" s="217"/>
      <c r="ET75" s="217"/>
      <c r="EU75" s="217"/>
      <c r="EV75" s="217"/>
      <c r="EW75" s="217"/>
      <c r="EX75" s="217"/>
      <c r="EY75" s="217"/>
      <c r="EZ75" s="217"/>
      <c r="FA75" s="217"/>
      <c r="FB75" s="217"/>
      <c r="FC75" s="217"/>
      <c r="FD75" s="217"/>
      <c r="FE75" s="217"/>
      <c r="FF75" s="217"/>
      <c r="FG75" s="217"/>
      <c r="FH75" s="217"/>
      <c r="FI75" s="217"/>
      <c r="FJ75" s="217"/>
      <c r="FK75" s="217"/>
      <c r="FL75" s="217"/>
      <c r="FM75" s="217"/>
      <c r="FN75" s="217"/>
      <c r="FO75" s="217"/>
      <c r="FP75" s="217"/>
      <c r="FQ75" s="217"/>
      <c r="FR75" s="217"/>
      <c r="FS75" s="217"/>
      <c r="FT75" s="217"/>
      <c r="FU75" s="217"/>
      <c r="FV75" s="217"/>
      <c r="FW75" s="217"/>
      <c r="FX75" s="217"/>
      <c r="FY75" s="217"/>
      <c r="FZ75" s="217"/>
      <c r="GA75" s="217"/>
      <c r="GB75" s="217"/>
      <c r="GC75" s="217"/>
      <c r="GD75" s="217"/>
      <c r="GE75" s="217"/>
      <c r="GF75" s="217"/>
      <c r="GG75" s="217"/>
      <c r="GH75" s="217"/>
      <c r="GI75" s="217"/>
      <c r="GJ75" s="217"/>
      <c r="GK75" s="217"/>
      <c r="GL75" s="217"/>
      <c r="GM75" s="217"/>
      <c r="GN75" s="217"/>
      <c r="GO75" s="217"/>
      <c r="GP75" s="217"/>
      <c r="GQ75" s="217"/>
      <c r="GR75" s="217"/>
      <c r="GS75" s="217"/>
      <c r="GT75" s="217"/>
      <c r="GU75" s="217"/>
      <c r="GV75" s="217"/>
      <c r="GW75" s="217"/>
      <c r="GX75" s="217"/>
      <c r="GY75" s="217"/>
      <c r="GZ75" s="217"/>
      <c r="HA75" s="217"/>
      <c r="HB75" s="217"/>
      <c r="HC75" s="217"/>
      <c r="HD75" s="217"/>
      <c r="HE75" s="217"/>
      <c r="HF75" s="217"/>
      <c r="HG75" s="217"/>
      <c r="HH75" s="217"/>
      <c r="HI75" s="217"/>
      <c r="HJ75" s="217"/>
      <c r="HK75" s="217"/>
      <c r="HL75" s="217"/>
      <c r="HM75" s="217"/>
      <c r="HN75" s="217"/>
      <c r="HO75" s="217"/>
      <c r="HP75" s="217"/>
      <c r="HQ75" s="217"/>
      <c r="HR75" s="217"/>
      <c r="HS75" s="217"/>
      <c r="HT75" s="217"/>
      <c r="HU75" s="217"/>
      <c r="HV75" s="217"/>
      <c r="HW75" s="217"/>
      <c r="HX75" s="217"/>
      <c r="HY75" s="217"/>
      <c r="HZ75" s="217"/>
      <c r="IA75" s="217"/>
      <c r="IB75" s="217"/>
      <c r="IC75" s="217"/>
      <c r="ID75" s="217"/>
      <c r="IE75" s="217"/>
      <c r="IF75" s="217"/>
      <c r="IG75" s="217"/>
      <c r="IH75" s="217"/>
      <c r="II75" s="217"/>
      <c r="IJ75" s="217"/>
      <c r="IK75" s="217"/>
      <c r="IL75" s="217"/>
      <c r="IM75" s="217"/>
      <c r="IN75" s="217"/>
      <c r="IO75" s="217"/>
      <c r="IP75" s="217"/>
      <c r="IQ75" s="217"/>
      <c r="IR75" s="217"/>
      <c r="IS75" s="217"/>
      <c r="IT75" s="217"/>
      <c r="IU75" s="217"/>
      <c r="IV75" s="217"/>
    </row>
    <row r="76" spans="1:256" s="218" customFormat="1" ht="21.75" customHeight="1" x14ac:dyDescent="0.2">
      <c r="A76" s="340" t="s">
        <v>180</v>
      </c>
      <c r="B76" s="341" t="s">
        <v>181</v>
      </c>
      <c r="C76" s="341">
        <v>0</v>
      </c>
      <c r="D76" s="341">
        <v>0</v>
      </c>
      <c r="E76" s="341">
        <v>0</v>
      </c>
      <c r="F76" s="341">
        <v>2.4509803921568627E-3</v>
      </c>
      <c r="G76" s="341">
        <v>0</v>
      </c>
      <c r="H76" s="341">
        <v>3.0303030303030304E-2</v>
      </c>
      <c r="I76" s="341">
        <v>0.125</v>
      </c>
      <c r="J76" s="341">
        <v>0.14122137404580154</v>
      </c>
      <c r="K76" s="341">
        <v>9.9630996309963096E-2</v>
      </c>
      <c r="L76" s="341">
        <v>0.11872146118721461</v>
      </c>
      <c r="M76" s="341">
        <v>0.33980582524271846</v>
      </c>
      <c r="N76" s="341">
        <v>0.17511520737327188</v>
      </c>
      <c r="O76" s="341" t="s">
        <v>181</v>
      </c>
      <c r="P76" s="341">
        <v>5.4166666666666669E-2</v>
      </c>
      <c r="Q76" s="341">
        <v>1.2853470437017995E-2</v>
      </c>
      <c r="R76" s="341">
        <v>1.8018018018018018E-2</v>
      </c>
      <c r="S76" s="341">
        <v>4.4776119402985072E-2</v>
      </c>
      <c r="T76" s="341">
        <v>0</v>
      </c>
      <c r="U76" s="341">
        <v>3.5353535353535352E-2</v>
      </c>
      <c r="V76" s="341">
        <v>1.0526315789473684E-2</v>
      </c>
      <c r="W76" s="341">
        <v>5.1813471502590676E-3</v>
      </c>
      <c r="X76" s="341">
        <v>0</v>
      </c>
      <c r="Y76" s="341">
        <v>1.0676156583629894E-2</v>
      </c>
      <c r="Z76" s="341">
        <v>0</v>
      </c>
      <c r="AA76" s="341">
        <v>9.8360655737704916E-2</v>
      </c>
      <c r="AB76" s="341" t="s">
        <v>181</v>
      </c>
      <c r="AC76" s="341">
        <v>0</v>
      </c>
      <c r="AD76" s="341">
        <v>0.1396508728179551</v>
      </c>
      <c r="AE76" s="341">
        <v>0.29292929292929293</v>
      </c>
      <c r="AF76" s="341">
        <v>0.11055276381909548</v>
      </c>
      <c r="AG76" s="341">
        <v>4.0100250626566414E-2</v>
      </c>
      <c r="AH76" s="341">
        <v>8.8888888888888889E-3</v>
      </c>
      <c r="AI76" s="342" t="s">
        <v>182</v>
      </c>
      <c r="AJ76" s="341">
        <v>8.9999999999999993E-3</v>
      </c>
      <c r="AK76" s="341">
        <v>8.9820359281437123E-3</v>
      </c>
      <c r="AL76" s="341">
        <v>1.1389521640091117E-2</v>
      </c>
      <c r="AM76" s="341">
        <v>2.4813895781637717E-3</v>
      </c>
      <c r="AN76" s="341">
        <v>6.9605568445475635E-3</v>
      </c>
      <c r="AO76" s="341">
        <v>0</v>
      </c>
      <c r="AP76" s="341" t="str">
        <f t="shared" ref="AP76:BA76" si="57">AP22</f>
        <v>≤ 1%</v>
      </c>
      <c r="AQ76" s="341">
        <f t="shared" si="57"/>
        <v>0</v>
      </c>
      <c r="AR76" s="341">
        <f t="shared" si="57"/>
        <v>0</v>
      </c>
      <c r="AS76" s="341">
        <f t="shared" si="57"/>
        <v>0</v>
      </c>
      <c r="AT76" s="341">
        <f t="shared" si="57"/>
        <v>0</v>
      </c>
      <c r="AU76" s="341">
        <f t="shared" si="57"/>
        <v>0</v>
      </c>
      <c r="AV76" s="341">
        <f t="shared" si="57"/>
        <v>2.2075055187637969E-3</v>
      </c>
      <c r="AW76" s="341">
        <f t="shared" si="57"/>
        <v>0</v>
      </c>
      <c r="AX76" s="341">
        <f t="shared" si="57"/>
        <v>0</v>
      </c>
      <c r="AY76" s="341">
        <f t="shared" si="57"/>
        <v>0</v>
      </c>
      <c r="AZ76" s="341">
        <f t="shared" si="57"/>
        <v>0</v>
      </c>
      <c r="BA76" s="341">
        <f t="shared" si="57"/>
        <v>0</v>
      </c>
      <c r="BB76" s="343" t="s">
        <v>183</v>
      </c>
      <c r="BC76" s="341" t="str">
        <f t="shared" ref="BC76:CQ76" si="58">BC22</f>
        <v>≤ 7%</v>
      </c>
      <c r="BD76" s="341">
        <f t="shared" si="58"/>
        <v>0</v>
      </c>
      <c r="BE76" s="341">
        <f t="shared" si="58"/>
        <v>0</v>
      </c>
      <c r="BF76" s="341">
        <f t="shared" si="58"/>
        <v>0</v>
      </c>
      <c r="BG76" s="341">
        <f t="shared" si="58"/>
        <v>0</v>
      </c>
      <c r="BH76" s="341">
        <f t="shared" si="58"/>
        <v>0</v>
      </c>
      <c r="BI76" s="341">
        <f t="shared" si="58"/>
        <v>0</v>
      </c>
      <c r="BJ76" s="341">
        <f t="shared" si="58"/>
        <v>5.454545454545455E-3</v>
      </c>
      <c r="BK76" s="341">
        <f t="shared" si="58"/>
        <v>0</v>
      </c>
      <c r="BL76" s="341">
        <f t="shared" si="58"/>
        <v>0</v>
      </c>
      <c r="BM76" s="341">
        <f t="shared" si="58"/>
        <v>0</v>
      </c>
      <c r="BN76" s="341">
        <f t="shared" si="58"/>
        <v>0</v>
      </c>
      <c r="BO76" s="341">
        <f t="shared" si="58"/>
        <v>0</v>
      </c>
      <c r="BP76" s="341">
        <f t="shared" si="58"/>
        <v>0</v>
      </c>
      <c r="BQ76" s="341">
        <f t="shared" si="58"/>
        <v>0</v>
      </c>
      <c r="BR76" s="341">
        <f t="shared" si="58"/>
        <v>0</v>
      </c>
      <c r="BS76" s="341">
        <f t="shared" si="58"/>
        <v>0</v>
      </c>
      <c r="BT76" s="341">
        <f t="shared" si="58"/>
        <v>0</v>
      </c>
      <c r="BU76" s="341">
        <f t="shared" si="58"/>
        <v>0</v>
      </c>
      <c r="BV76" s="341">
        <f t="shared" si="58"/>
        <v>0</v>
      </c>
      <c r="BW76" s="341">
        <f t="shared" si="58"/>
        <v>0</v>
      </c>
      <c r="BX76" s="341">
        <f t="shared" si="58"/>
        <v>0</v>
      </c>
      <c r="BY76" s="341">
        <f t="shared" si="58"/>
        <v>0</v>
      </c>
      <c r="BZ76" s="341">
        <f t="shared" si="58"/>
        <v>0</v>
      </c>
      <c r="CA76" s="341">
        <f t="shared" si="58"/>
        <v>0</v>
      </c>
      <c r="CB76" s="341">
        <f t="shared" si="58"/>
        <v>0</v>
      </c>
      <c r="CC76" s="341">
        <f t="shared" si="58"/>
        <v>0</v>
      </c>
      <c r="CD76" s="341">
        <f t="shared" si="58"/>
        <v>0</v>
      </c>
      <c r="CE76" s="341">
        <f t="shared" si="58"/>
        <v>0</v>
      </c>
      <c r="CF76" s="341">
        <f t="shared" si="58"/>
        <v>0</v>
      </c>
      <c r="CG76" s="341">
        <f t="shared" si="58"/>
        <v>0</v>
      </c>
      <c r="CH76" s="341">
        <f t="shared" si="58"/>
        <v>0</v>
      </c>
      <c r="CI76" s="341">
        <f t="shared" si="58"/>
        <v>0</v>
      </c>
      <c r="CJ76" s="341">
        <f t="shared" si="58"/>
        <v>0</v>
      </c>
      <c r="CK76" s="341">
        <f t="shared" si="58"/>
        <v>0</v>
      </c>
      <c r="CL76" s="341">
        <f t="shared" si="58"/>
        <v>0</v>
      </c>
      <c r="CM76" s="341">
        <f t="shared" si="58"/>
        <v>0</v>
      </c>
      <c r="CN76" s="341">
        <f t="shared" si="58"/>
        <v>0</v>
      </c>
      <c r="CO76" s="341">
        <f t="shared" si="58"/>
        <v>0</v>
      </c>
      <c r="CP76" s="341">
        <f t="shared" si="58"/>
        <v>0</v>
      </c>
      <c r="CQ76" s="341">
        <f t="shared" si="58"/>
        <v>0</v>
      </c>
      <c r="CR76" s="217"/>
      <c r="CS76" s="217"/>
      <c r="CT76" s="217"/>
      <c r="CU76" s="217"/>
      <c r="CV76" s="217"/>
      <c r="CW76" s="217"/>
      <c r="CX76" s="217"/>
      <c r="CY76" s="217"/>
      <c r="CZ76" s="217"/>
      <c r="DA76" s="217"/>
      <c r="DB76" s="217"/>
      <c r="DC76" s="217"/>
      <c r="DD76" s="217"/>
      <c r="DE76" s="217"/>
      <c r="DF76" s="217"/>
      <c r="DG76" s="217"/>
      <c r="DH76" s="217"/>
      <c r="DI76" s="217"/>
      <c r="DJ76" s="217"/>
      <c r="DK76" s="217"/>
      <c r="DL76" s="217"/>
      <c r="DM76" s="217"/>
      <c r="DN76" s="217"/>
      <c r="DO76" s="217"/>
      <c r="DP76" s="217"/>
      <c r="DQ76" s="217"/>
      <c r="DR76" s="217"/>
      <c r="DS76" s="217"/>
      <c r="DT76" s="217"/>
      <c r="DU76" s="217"/>
      <c r="DV76" s="217"/>
      <c r="DW76" s="217"/>
      <c r="DX76" s="217"/>
      <c r="DY76" s="217"/>
      <c r="DZ76" s="217"/>
      <c r="EA76" s="217"/>
      <c r="EB76" s="217"/>
      <c r="EC76" s="217"/>
      <c r="ED76" s="217"/>
      <c r="EE76" s="217"/>
      <c r="EF76" s="217"/>
      <c r="EG76" s="217"/>
      <c r="EH76" s="217"/>
      <c r="EI76" s="217"/>
      <c r="EJ76" s="217"/>
      <c r="EK76" s="217"/>
      <c r="EL76" s="217"/>
      <c r="EM76" s="217"/>
      <c r="EN76" s="217"/>
      <c r="EO76" s="217"/>
      <c r="EP76" s="217"/>
      <c r="EQ76" s="217"/>
      <c r="ER76" s="217"/>
      <c r="ES76" s="217"/>
      <c r="ET76" s="217"/>
      <c r="EU76" s="217"/>
      <c r="EV76" s="217"/>
      <c r="EW76" s="217"/>
      <c r="EX76" s="217"/>
      <c r="EY76" s="217"/>
      <c r="EZ76" s="217"/>
      <c r="FA76" s="217"/>
      <c r="FB76" s="217"/>
      <c r="FC76" s="217"/>
      <c r="FD76" s="217"/>
      <c r="FE76" s="217"/>
      <c r="FF76" s="217"/>
      <c r="FG76" s="217"/>
      <c r="FH76" s="217"/>
      <c r="FI76" s="217"/>
      <c r="FJ76" s="217"/>
      <c r="FK76" s="217"/>
      <c r="FL76" s="217"/>
      <c r="FM76" s="217"/>
      <c r="FN76" s="217"/>
      <c r="FO76" s="217"/>
      <c r="FP76" s="217"/>
      <c r="FQ76" s="217"/>
      <c r="FR76" s="217"/>
      <c r="FS76" s="217"/>
      <c r="FT76" s="217"/>
      <c r="FU76" s="217"/>
      <c r="FV76" s="217"/>
      <c r="FW76" s="217"/>
      <c r="FX76" s="217"/>
      <c r="FY76" s="217"/>
      <c r="FZ76" s="217"/>
      <c r="GA76" s="217"/>
      <c r="GB76" s="217"/>
      <c r="GC76" s="217"/>
      <c r="GD76" s="217"/>
      <c r="GE76" s="217"/>
      <c r="GF76" s="217"/>
      <c r="GG76" s="217"/>
      <c r="GH76" s="217"/>
      <c r="GI76" s="217"/>
      <c r="GJ76" s="217"/>
      <c r="GK76" s="217"/>
      <c r="GL76" s="217"/>
      <c r="GM76" s="217"/>
      <c r="GN76" s="217"/>
      <c r="GO76" s="217"/>
      <c r="GP76" s="217"/>
      <c r="GQ76" s="217"/>
      <c r="GR76" s="217"/>
      <c r="GS76" s="217"/>
      <c r="GT76" s="217"/>
      <c r="GU76" s="217"/>
      <c r="GV76" s="217"/>
      <c r="GW76" s="217"/>
      <c r="GX76" s="217"/>
      <c r="GY76" s="217"/>
      <c r="GZ76" s="217"/>
      <c r="HA76" s="217"/>
      <c r="HB76" s="217"/>
      <c r="HC76" s="217"/>
      <c r="HD76" s="217"/>
      <c r="HE76" s="217"/>
      <c r="HF76" s="217"/>
      <c r="HG76" s="217"/>
      <c r="HH76" s="217"/>
      <c r="HI76" s="217"/>
      <c r="HJ76" s="217"/>
      <c r="HK76" s="217"/>
      <c r="HL76" s="217"/>
      <c r="HM76" s="217"/>
      <c r="HN76" s="217"/>
      <c r="HO76" s="217"/>
      <c r="HP76" s="217"/>
      <c r="HQ76" s="217"/>
      <c r="HR76" s="217"/>
      <c r="HS76" s="217"/>
      <c r="HT76" s="217"/>
      <c r="HU76" s="217"/>
      <c r="HV76" s="217"/>
      <c r="HW76" s="217"/>
      <c r="HX76" s="217"/>
      <c r="HY76" s="217"/>
      <c r="HZ76" s="217"/>
      <c r="IA76" s="217"/>
      <c r="IB76" s="217"/>
      <c r="IC76" s="217"/>
      <c r="ID76" s="217"/>
      <c r="IE76" s="217"/>
      <c r="IF76" s="217"/>
      <c r="IG76" s="217"/>
      <c r="IH76" s="217"/>
      <c r="II76" s="217"/>
      <c r="IJ76" s="217"/>
      <c r="IK76" s="217"/>
      <c r="IL76" s="217"/>
      <c r="IM76" s="217"/>
      <c r="IN76" s="217"/>
      <c r="IO76" s="217"/>
      <c r="IP76" s="217"/>
      <c r="IQ76" s="217"/>
      <c r="IR76" s="217"/>
      <c r="IS76" s="217"/>
      <c r="IT76" s="217"/>
      <c r="IU76" s="217"/>
      <c r="IV76" s="217"/>
    </row>
    <row r="77" spans="1:256" s="218" customFormat="1" ht="33.75" customHeight="1" x14ac:dyDescent="0.2">
      <c r="A77" s="340" t="s">
        <v>187</v>
      </c>
      <c r="B77" s="341" t="s">
        <v>175</v>
      </c>
      <c r="C77" s="341">
        <v>2.967359050445104E-2</v>
      </c>
      <c r="D77" s="341">
        <v>2.5936599423631124E-2</v>
      </c>
      <c r="E77" s="341">
        <v>4.779411764705882E-2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  <c r="N77" s="341">
        <v>4.3478260869565216E-2</v>
      </c>
      <c r="O77" s="341" t="s">
        <v>175</v>
      </c>
      <c r="P77" s="341">
        <v>6.6147859922178989E-2</v>
      </c>
      <c r="Q77" s="341">
        <v>3.0434782608695653E-2</v>
      </c>
      <c r="R77" s="341">
        <v>2.9411764705882353E-2</v>
      </c>
      <c r="S77" s="341">
        <v>0</v>
      </c>
      <c r="T77" s="341">
        <v>0</v>
      </c>
      <c r="U77" s="341">
        <v>0</v>
      </c>
      <c r="V77" s="341">
        <v>0</v>
      </c>
      <c r="W77" s="341">
        <v>1.8691588785046728E-2</v>
      </c>
      <c r="X77" s="341">
        <v>9.5588235294117641E-2</v>
      </c>
      <c r="Y77" s="341">
        <v>4.4117647058823532E-2</v>
      </c>
      <c r="Z77" s="341">
        <v>9.8484848484848481E-2</v>
      </c>
      <c r="AA77" s="341">
        <v>3.875968992248062E-2</v>
      </c>
      <c r="AB77" s="341" t="s">
        <v>175</v>
      </c>
      <c r="AC77" s="341">
        <v>2.1052631578947368E-2</v>
      </c>
      <c r="AD77" s="341">
        <v>0</v>
      </c>
      <c r="AE77" s="341">
        <v>4.4843049327354259E-3</v>
      </c>
      <c r="AF77" s="341">
        <v>6.7375886524822695E-2</v>
      </c>
      <c r="AG77" s="341">
        <v>7.4803149606299218E-2</v>
      </c>
      <c r="AH77" s="341">
        <v>4.0816326530612242E-2</v>
      </c>
      <c r="AI77" s="342" t="s">
        <v>175</v>
      </c>
      <c r="AJ77" s="341">
        <v>1.3513513513513514E-2</v>
      </c>
      <c r="AK77" s="341">
        <v>9.0634441087613302E-3</v>
      </c>
      <c r="AL77" s="341">
        <v>5.5118110236220472E-2</v>
      </c>
      <c r="AM77" s="341">
        <v>6.7796610169491525E-2</v>
      </c>
      <c r="AN77" s="341">
        <v>5.6390977443609019E-2</v>
      </c>
      <c r="AO77" s="341">
        <v>6.4102564102564097E-2</v>
      </c>
      <c r="AP77" s="341">
        <f t="shared" ref="AP77:BA77" si="59">AP29</f>
        <v>0</v>
      </c>
      <c r="AQ77" s="341">
        <f t="shared" si="59"/>
        <v>0</v>
      </c>
      <c r="AR77" s="341">
        <f t="shared" si="59"/>
        <v>0</v>
      </c>
      <c r="AS77" s="341">
        <f t="shared" si="59"/>
        <v>0</v>
      </c>
      <c r="AT77" s="341">
        <f t="shared" si="59"/>
        <v>0</v>
      </c>
      <c r="AU77" s="341">
        <f t="shared" si="59"/>
        <v>0</v>
      </c>
      <c r="AV77" s="341">
        <f t="shared" si="59"/>
        <v>0</v>
      </c>
      <c r="AW77" s="341">
        <f t="shared" si="59"/>
        <v>0</v>
      </c>
      <c r="AX77" s="341">
        <f t="shared" si="59"/>
        <v>0</v>
      </c>
      <c r="AY77" s="341">
        <f t="shared" si="59"/>
        <v>0</v>
      </c>
      <c r="AZ77" s="341">
        <f t="shared" si="59"/>
        <v>0</v>
      </c>
      <c r="BA77" s="341">
        <f t="shared" si="59"/>
        <v>0</v>
      </c>
      <c r="BB77" s="343" t="s">
        <v>190</v>
      </c>
      <c r="BC77" s="341" t="str">
        <f t="shared" ref="BC77:CQ77" si="60">BC29</f>
        <v>≤ 5%</v>
      </c>
      <c r="BD77" s="341">
        <f t="shared" si="60"/>
        <v>0</v>
      </c>
      <c r="BE77" s="341">
        <f t="shared" si="60"/>
        <v>0</v>
      </c>
      <c r="BF77" s="341">
        <f t="shared" si="60"/>
        <v>2.58E-2</v>
      </c>
      <c r="BG77" s="341">
        <f t="shared" si="60"/>
        <v>7.1999999999999998E-3</v>
      </c>
      <c r="BH77" s="341">
        <f t="shared" si="60"/>
        <v>7.1000000000000004E-3</v>
      </c>
      <c r="BI77" s="341">
        <f t="shared" si="60"/>
        <v>7.1000000000000004E-3</v>
      </c>
      <c r="BJ77" s="341">
        <f t="shared" si="60"/>
        <v>1.41E-2</v>
      </c>
      <c r="BK77" s="341">
        <f t="shared" si="60"/>
        <v>0</v>
      </c>
      <c r="BL77" s="341">
        <f t="shared" si="60"/>
        <v>1.32E-2</v>
      </c>
      <c r="BM77" s="341">
        <f t="shared" si="60"/>
        <v>0</v>
      </c>
      <c r="BN77" s="341">
        <f t="shared" si="60"/>
        <v>2.0799999999999999E-2</v>
      </c>
      <c r="BO77" s="341">
        <f t="shared" si="60"/>
        <v>1.4E-2</v>
      </c>
      <c r="BP77" s="341">
        <f t="shared" si="60"/>
        <v>0</v>
      </c>
      <c r="BQ77" s="341">
        <f t="shared" si="60"/>
        <v>0</v>
      </c>
      <c r="BR77" s="341">
        <f t="shared" si="60"/>
        <v>2.5000000000000001E-2</v>
      </c>
      <c r="BS77" s="341">
        <f t="shared" si="60"/>
        <v>2.76E-2</v>
      </c>
      <c r="BT77" s="341">
        <f t="shared" si="60"/>
        <v>2.1299999999999999E-2</v>
      </c>
      <c r="BU77" s="341">
        <f t="shared" si="60"/>
        <v>2.1000000000000001E-2</v>
      </c>
      <c r="BV77" s="341">
        <f t="shared" si="60"/>
        <v>2.76E-2</v>
      </c>
      <c r="BW77" s="341">
        <f t="shared" si="60"/>
        <v>2.1000000000000001E-2</v>
      </c>
      <c r="BX77" s="341">
        <f t="shared" si="60"/>
        <v>2.0400000000000001E-2</v>
      </c>
      <c r="BY77" s="341">
        <f t="shared" si="60"/>
        <v>7.0000000000000001E-3</v>
      </c>
      <c r="BZ77" s="341">
        <f t="shared" si="60"/>
        <v>1.43E-2</v>
      </c>
      <c r="CA77" s="341">
        <f t="shared" si="60"/>
        <v>0</v>
      </c>
      <c r="CB77" s="341">
        <f t="shared" si="60"/>
        <v>1.3599999999999999E-2</v>
      </c>
      <c r="CC77" s="341">
        <f t="shared" si="60"/>
        <v>7.3000000000000001E-3</v>
      </c>
      <c r="CD77" s="341">
        <f t="shared" si="60"/>
        <v>1.46E-2</v>
      </c>
      <c r="CE77" s="341">
        <f t="shared" si="60"/>
        <v>0</v>
      </c>
      <c r="CF77" s="341">
        <f t="shared" si="60"/>
        <v>0</v>
      </c>
      <c r="CG77" s="341">
        <f t="shared" si="60"/>
        <v>0</v>
      </c>
      <c r="CH77" s="341">
        <f t="shared" si="60"/>
        <v>0</v>
      </c>
      <c r="CI77" s="341">
        <f t="shared" si="60"/>
        <v>0</v>
      </c>
      <c r="CJ77" s="341">
        <f t="shared" si="60"/>
        <v>0</v>
      </c>
      <c r="CK77" s="341">
        <f t="shared" si="60"/>
        <v>0</v>
      </c>
      <c r="CL77" s="341">
        <f t="shared" si="60"/>
        <v>0</v>
      </c>
      <c r="CM77" s="341">
        <f t="shared" si="60"/>
        <v>0</v>
      </c>
      <c r="CN77" s="341">
        <f t="shared" si="60"/>
        <v>0</v>
      </c>
      <c r="CO77" s="341">
        <f t="shared" si="60"/>
        <v>0</v>
      </c>
      <c r="CP77" s="341">
        <f t="shared" si="60"/>
        <v>0</v>
      </c>
      <c r="CQ77" s="341">
        <f t="shared" si="60"/>
        <v>0</v>
      </c>
      <c r="CR77" s="217"/>
      <c r="CS77" s="217"/>
      <c r="CT77" s="217"/>
      <c r="CU77" s="217"/>
      <c r="CV77" s="217"/>
      <c r="CW77" s="217"/>
      <c r="CX77" s="217"/>
      <c r="CY77" s="217"/>
      <c r="CZ77" s="217"/>
      <c r="DA77" s="217"/>
      <c r="DB77" s="217"/>
      <c r="DC77" s="217"/>
      <c r="DD77" s="217"/>
      <c r="DE77" s="217"/>
      <c r="DF77" s="217"/>
      <c r="DG77" s="217"/>
      <c r="DH77" s="217"/>
      <c r="DI77" s="217"/>
      <c r="DJ77" s="217"/>
      <c r="DK77" s="217"/>
      <c r="DL77" s="217"/>
      <c r="DM77" s="217"/>
      <c r="DN77" s="217"/>
      <c r="DO77" s="217"/>
      <c r="DP77" s="217"/>
      <c r="DQ77" s="217"/>
      <c r="DR77" s="217"/>
      <c r="DS77" s="217"/>
      <c r="DT77" s="217"/>
      <c r="DU77" s="217"/>
      <c r="DV77" s="217"/>
      <c r="DW77" s="217"/>
      <c r="DX77" s="217"/>
      <c r="DY77" s="217"/>
      <c r="DZ77" s="217"/>
      <c r="EA77" s="217"/>
      <c r="EB77" s="217"/>
      <c r="EC77" s="217"/>
      <c r="ED77" s="217"/>
      <c r="EE77" s="217"/>
      <c r="EF77" s="217"/>
      <c r="EG77" s="217"/>
      <c r="EH77" s="217"/>
      <c r="EI77" s="217"/>
      <c r="EJ77" s="217"/>
      <c r="EK77" s="217"/>
      <c r="EL77" s="217"/>
      <c r="EM77" s="217"/>
      <c r="EN77" s="217"/>
      <c r="EO77" s="217"/>
      <c r="EP77" s="217"/>
      <c r="EQ77" s="217"/>
      <c r="ER77" s="217"/>
      <c r="ES77" s="217"/>
      <c r="ET77" s="217"/>
      <c r="EU77" s="217"/>
      <c r="EV77" s="217"/>
      <c r="EW77" s="217"/>
      <c r="EX77" s="217"/>
      <c r="EY77" s="217"/>
      <c r="EZ77" s="217"/>
      <c r="FA77" s="217"/>
      <c r="FB77" s="217"/>
      <c r="FC77" s="217"/>
      <c r="FD77" s="217"/>
      <c r="FE77" s="217"/>
      <c r="FF77" s="217"/>
      <c r="FG77" s="217"/>
      <c r="FH77" s="217"/>
      <c r="FI77" s="217"/>
      <c r="FJ77" s="217"/>
      <c r="FK77" s="217"/>
      <c r="FL77" s="217"/>
      <c r="FM77" s="217"/>
      <c r="FN77" s="217"/>
      <c r="FO77" s="217"/>
      <c r="FP77" s="217"/>
      <c r="FQ77" s="217"/>
      <c r="FR77" s="217"/>
      <c r="FS77" s="217"/>
      <c r="FT77" s="217"/>
      <c r="FU77" s="217"/>
      <c r="FV77" s="217"/>
      <c r="FW77" s="217"/>
      <c r="FX77" s="217"/>
      <c r="FY77" s="217"/>
      <c r="FZ77" s="217"/>
      <c r="GA77" s="217"/>
      <c r="GB77" s="217"/>
      <c r="GC77" s="217"/>
      <c r="GD77" s="217"/>
      <c r="GE77" s="217"/>
      <c r="GF77" s="217"/>
      <c r="GG77" s="217"/>
      <c r="GH77" s="217"/>
      <c r="GI77" s="217"/>
      <c r="GJ77" s="217"/>
      <c r="GK77" s="217"/>
      <c r="GL77" s="217"/>
      <c r="GM77" s="217"/>
      <c r="GN77" s="217"/>
      <c r="GO77" s="217"/>
      <c r="GP77" s="217"/>
      <c r="GQ77" s="217"/>
      <c r="GR77" s="217"/>
      <c r="GS77" s="217"/>
      <c r="GT77" s="217"/>
      <c r="GU77" s="217"/>
      <c r="GV77" s="217"/>
      <c r="GW77" s="217"/>
      <c r="GX77" s="217"/>
      <c r="GY77" s="217"/>
      <c r="GZ77" s="217"/>
      <c r="HA77" s="217"/>
      <c r="HB77" s="217"/>
      <c r="HC77" s="217"/>
      <c r="HD77" s="217"/>
      <c r="HE77" s="217"/>
      <c r="HF77" s="217"/>
      <c r="HG77" s="217"/>
      <c r="HH77" s="217"/>
      <c r="HI77" s="217"/>
      <c r="HJ77" s="217"/>
      <c r="HK77" s="217"/>
      <c r="HL77" s="217"/>
      <c r="HM77" s="217"/>
      <c r="HN77" s="217"/>
      <c r="HO77" s="217"/>
      <c r="HP77" s="217"/>
      <c r="HQ77" s="217"/>
      <c r="HR77" s="217"/>
      <c r="HS77" s="217"/>
      <c r="HT77" s="217"/>
      <c r="HU77" s="217"/>
      <c r="HV77" s="217"/>
      <c r="HW77" s="217"/>
      <c r="HX77" s="217"/>
      <c r="HY77" s="217"/>
      <c r="HZ77" s="217"/>
      <c r="IA77" s="217"/>
      <c r="IB77" s="217"/>
      <c r="IC77" s="217"/>
      <c r="ID77" s="217"/>
      <c r="IE77" s="217"/>
      <c r="IF77" s="217"/>
      <c r="IG77" s="217"/>
      <c r="IH77" s="217"/>
      <c r="II77" s="217"/>
      <c r="IJ77" s="217"/>
      <c r="IK77" s="217"/>
      <c r="IL77" s="217"/>
      <c r="IM77" s="217"/>
      <c r="IN77" s="217"/>
      <c r="IO77" s="217"/>
      <c r="IP77" s="217"/>
      <c r="IQ77" s="217"/>
      <c r="IR77" s="217"/>
      <c r="IS77" s="217"/>
      <c r="IT77" s="217"/>
      <c r="IU77" s="217"/>
      <c r="IV77" s="217"/>
    </row>
    <row r="78" spans="1:256" s="218" customFormat="1" ht="24.75" customHeight="1" x14ac:dyDescent="0.2">
      <c r="A78" s="340" t="s">
        <v>201</v>
      </c>
      <c r="B78" s="341" t="s">
        <v>175</v>
      </c>
      <c r="C78" s="341">
        <v>0</v>
      </c>
      <c r="D78" s="341">
        <v>8.6455331412103754E-3</v>
      </c>
      <c r="E78" s="341">
        <v>7.3529411764705881E-3</v>
      </c>
      <c r="F78" s="341">
        <v>0</v>
      </c>
      <c r="G78" s="341">
        <v>0</v>
      </c>
      <c r="H78" s="341">
        <v>0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  <c r="N78" s="341">
        <v>6.2111801242236021E-3</v>
      </c>
      <c r="O78" s="341" t="s">
        <v>175</v>
      </c>
      <c r="P78" s="341">
        <v>1.1673151750972763E-2</v>
      </c>
      <c r="Q78" s="341">
        <v>3.0434782608695653E-2</v>
      </c>
      <c r="R78" s="341">
        <v>0</v>
      </c>
      <c r="S78" s="341">
        <v>0</v>
      </c>
      <c r="T78" s="341">
        <v>0</v>
      </c>
      <c r="U78" s="341">
        <v>0</v>
      </c>
      <c r="V78" s="341">
        <v>0</v>
      </c>
      <c r="W78" s="341">
        <v>0</v>
      </c>
      <c r="X78" s="341">
        <v>7.3529411764705881E-3</v>
      </c>
      <c r="Y78" s="341">
        <v>7.3529411764705881E-3</v>
      </c>
      <c r="Z78" s="341">
        <v>1.5151515151515152E-2</v>
      </c>
      <c r="AA78" s="341">
        <v>7.7519379844961239E-3</v>
      </c>
      <c r="AB78" s="341" t="s">
        <v>175</v>
      </c>
      <c r="AC78" s="341">
        <v>0</v>
      </c>
      <c r="AD78" s="341">
        <v>0</v>
      </c>
      <c r="AE78" s="341">
        <v>0</v>
      </c>
      <c r="AF78" s="341">
        <v>0</v>
      </c>
      <c r="AG78" s="341">
        <v>0</v>
      </c>
      <c r="AH78" s="341">
        <v>4.0816326530612242E-2</v>
      </c>
      <c r="AI78" s="342" t="s">
        <v>182</v>
      </c>
      <c r="AJ78" s="341">
        <v>0</v>
      </c>
      <c r="AK78" s="341">
        <v>0</v>
      </c>
      <c r="AL78" s="341">
        <v>0</v>
      </c>
      <c r="AM78" s="341">
        <v>6.1016949152542375E-2</v>
      </c>
      <c r="AN78" s="341">
        <v>1.5037593984962405E-2</v>
      </c>
      <c r="AO78" s="341">
        <v>0</v>
      </c>
      <c r="AP78" s="341" t="str">
        <f t="shared" ref="AP78:BA78" si="61">AP38</f>
        <v>≤ 1%</v>
      </c>
      <c r="AQ78" s="341">
        <f t="shared" si="61"/>
        <v>0</v>
      </c>
      <c r="AR78" s="341">
        <f t="shared" si="61"/>
        <v>0</v>
      </c>
      <c r="AS78" s="341">
        <f t="shared" si="61"/>
        <v>0</v>
      </c>
      <c r="AT78" s="341">
        <f t="shared" si="61"/>
        <v>0</v>
      </c>
      <c r="AU78" s="341">
        <f t="shared" si="61"/>
        <v>0</v>
      </c>
      <c r="AV78" s="341">
        <f t="shared" si="61"/>
        <v>0</v>
      </c>
      <c r="AW78" s="341">
        <f t="shared" si="61"/>
        <v>0</v>
      </c>
      <c r="AX78" s="341">
        <f t="shared" si="61"/>
        <v>0</v>
      </c>
      <c r="AY78" s="341">
        <f t="shared" si="61"/>
        <v>0</v>
      </c>
      <c r="AZ78" s="341">
        <f t="shared" si="61"/>
        <v>9.3457943925233638E-3</v>
      </c>
      <c r="BA78" s="341">
        <f t="shared" si="61"/>
        <v>4.2918454935622317E-3</v>
      </c>
      <c r="BB78" s="343" t="s">
        <v>193</v>
      </c>
      <c r="BC78" s="341" t="str">
        <f t="shared" ref="BC78:BJ78" si="62">BC32</f>
        <v>&lt; 50%</v>
      </c>
      <c r="BD78" s="341">
        <f t="shared" si="62"/>
        <v>0</v>
      </c>
      <c r="BE78" s="341">
        <f t="shared" si="62"/>
        <v>1.49E-2</v>
      </c>
      <c r="BF78" s="341">
        <f t="shared" si="62"/>
        <v>0</v>
      </c>
      <c r="BG78" s="341">
        <f t="shared" si="62"/>
        <v>0</v>
      </c>
      <c r="BH78" s="341">
        <f t="shared" si="62"/>
        <v>3.5000000000000003E-2</v>
      </c>
      <c r="BI78" s="341">
        <f t="shared" si="62"/>
        <v>1.72E-2</v>
      </c>
      <c r="BJ78" s="341">
        <f t="shared" si="62"/>
        <v>2.9100000000000001E-2</v>
      </c>
      <c r="BK78" s="341">
        <v>0</v>
      </c>
      <c r="BL78" s="341">
        <f t="shared" ref="BL78:BS78" si="63">BL32</f>
        <v>1.4200000000000001E-2</v>
      </c>
      <c r="BM78" s="341">
        <f t="shared" si="63"/>
        <v>3.2000000000000002E-3</v>
      </c>
      <c r="BN78" s="341">
        <f t="shared" si="63"/>
        <v>3.0499999999999999E-2</v>
      </c>
      <c r="BO78" s="341">
        <f t="shared" si="63"/>
        <v>0</v>
      </c>
      <c r="BP78" s="341">
        <f t="shared" si="63"/>
        <v>0</v>
      </c>
      <c r="BQ78" s="341">
        <f t="shared" si="63"/>
        <v>0</v>
      </c>
      <c r="BR78" s="341">
        <f t="shared" si="63"/>
        <v>0</v>
      </c>
      <c r="BS78" s="341">
        <f t="shared" si="63"/>
        <v>0</v>
      </c>
      <c r="BT78" s="341" t="s">
        <v>49</v>
      </c>
      <c r="BU78" s="341" t="str">
        <f t="shared" ref="BU78:CQ78" si="64">BU32</f>
        <v>N/A</v>
      </c>
      <c r="BV78" s="341" t="s">
        <v>195</v>
      </c>
      <c r="BW78" s="341" t="str">
        <f t="shared" si="64"/>
        <v>NA</v>
      </c>
      <c r="BX78" s="341">
        <f t="shared" si="64"/>
        <v>0</v>
      </c>
      <c r="BY78" s="341">
        <f t="shared" si="64"/>
        <v>0</v>
      </c>
      <c r="BZ78" s="341">
        <f t="shared" si="64"/>
        <v>0</v>
      </c>
      <c r="CA78" s="341">
        <f t="shared" si="64"/>
        <v>0</v>
      </c>
      <c r="CB78" s="341">
        <f t="shared" si="64"/>
        <v>0</v>
      </c>
      <c r="CC78" s="341">
        <f t="shared" si="64"/>
        <v>0</v>
      </c>
      <c r="CD78" s="341">
        <f t="shared" si="64"/>
        <v>0</v>
      </c>
      <c r="CE78" s="341">
        <f t="shared" si="64"/>
        <v>0</v>
      </c>
      <c r="CF78" s="341">
        <f t="shared" si="64"/>
        <v>0</v>
      </c>
      <c r="CG78" s="341">
        <f t="shared" si="64"/>
        <v>0</v>
      </c>
      <c r="CH78" s="341">
        <f t="shared" si="64"/>
        <v>0</v>
      </c>
      <c r="CI78" s="341">
        <f t="shared" si="64"/>
        <v>0</v>
      </c>
      <c r="CJ78" s="341">
        <f t="shared" si="64"/>
        <v>0</v>
      </c>
      <c r="CK78" s="341">
        <f t="shared" si="64"/>
        <v>0</v>
      </c>
      <c r="CL78" s="341">
        <f t="shared" si="64"/>
        <v>0</v>
      </c>
      <c r="CM78" s="341">
        <f t="shared" si="64"/>
        <v>0</v>
      </c>
      <c r="CN78" s="341">
        <f t="shared" si="64"/>
        <v>0</v>
      </c>
      <c r="CO78" s="341">
        <f t="shared" si="64"/>
        <v>0</v>
      </c>
      <c r="CP78" s="341">
        <f t="shared" si="64"/>
        <v>0</v>
      </c>
      <c r="CQ78" s="341">
        <f t="shared" si="64"/>
        <v>0</v>
      </c>
      <c r="CR78" s="217"/>
      <c r="CS78" s="217"/>
      <c r="CT78" s="217"/>
      <c r="CU78" s="217"/>
      <c r="CV78" s="217"/>
      <c r="CW78" s="217"/>
      <c r="CX78" s="217"/>
      <c r="CY78" s="217"/>
      <c r="CZ78" s="217"/>
      <c r="DA78" s="217"/>
      <c r="DB78" s="217"/>
      <c r="DC78" s="217"/>
      <c r="DD78" s="217"/>
      <c r="DE78" s="217"/>
      <c r="DF78" s="217"/>
      <c r="DG78" s="217"/>
      <c r="DH78" s="217"/>
      <c r="DI78" s="217"/>
      <c r="DJ78" s="217"/>
      <c r="DK78" s="217"/>
      <c r="DL78" s="217"/>
      <c r="DM78" s="217"/>
      <c r="DN78" s="217"/>
      <c r="DO78" s="217"/>
      <c r="DP78" s="217"/>
      <c r="DQ78" s="217"/>
      <c r="DR78" s="217"/>
      <c r="DS78" s="217"/>
      <c r="DT78" s="217"/>
      <c r="DU78" s="217"/>
      <c r="DV78" s="217"/>
      <c r="DW78" s="217"/>
      <c r="DX78" s="217"/>
      <c r="DY78" s="217"/>
      <c r="DZ78" s="217"/>
      <c r="EA78" s="217"/>
      <c r="EB78" s="217"/>
      <c r="EC78" s="217"/>
      <c r="ED78" s="217"/>
      <c r="EE78" s="217"/>
      <c r="EF78" s="217"/>
      <c r="EG78" s="217"/>
      <c r="EH78" s="217"/>
      <c r="EI78" s="217"/>
      <c r="EJ78" s="217"/>
      <c r="EK78" s="217"/>
      <c r="EL78" s="217"/>
      <c r="EM78" s="217"/>
      <c r="EN78" s="217"/>
      <c r="EO78" s="217"/>
      <c r="EP78" s="217"/>
      <c r="EQ78" s="217"/>
      <c r="ER78" s="217"/>
      <c r="ES78" s="217"/>
      <c r="ET78" s="217"/>
      <c r="EU78" s="217"/>
      <c r="EV78" s="217"/>
      <c r="EW78" s="217"/>
      <c r="EX78" s="217"/>
      <c r="EY78" s="217"/>
      <c r="EZ78" s="217"/>
      <c r="FA78" s="217"/>
      <c r="FB78" s="217"/>
      <c r="FC78" s="217"/>
      <c r="FD78" s="217"/>
      <c r="FE78" s="217"/>
      <c r="FF78" s="217"/>
      <c r="FG78" s="217"/>
      <c r="FH78" s="217"/>
      <c r="FI78" s="217"/>
      <c r="FJ78" s="217"/>
      <c r="FK78" s="217"/>
      <c r="FL78" s="217"/>
      <c r="FM78" s="217"/>
      <c r="FN78" s="217"/>
      <c r="FO78" s="217"/>
      <c r="FP78" s="217"/>
      <c r="FQ78" s="217"/>
      <c r="FR78" s="217"/>
      <c r="FS78" s="217"/>
      <c r="FT78" s="217"/>
      <c r="FU78" s="217"/>
      <c r="FV78" s="217"/>
      <c r="FW78" s="217"/>
      <c r="FX78" s="217"/>
      <c r="FY78" s="217"/>
      <c r="FZ78" s="217"/>
      <c r="GA78" s="217"/>
      <c r="GB78" s="217"/>
      <c r="GC78" s="217"/>
      <c r="GD78" s="217"/>
      <c r="GE78" s="217"/>
      <c r="GF78" s="217"/>
      <c r="GG78" s="217"/>
      <c r="GH78" s="217"/>
      <c r="GI78" s="217"/>
      <c r="GJ78" s="217"/>
      <c r="GK78" s="217"/>
      <c r="GL78" s="217"/>
      <c r="GM78" s="217"/>
      <c r="GN78" s="217"/>
      <c r="GO78" s="217"/>
      <c r="GP78" s="217"/>
      <c r="GQ78" s="217"/>
      <c r="GR78" s="217"/>
      <c r="GS78" s="217"/>
      <c r="GT78" s="217"/>
      <c r="GU78" s="217"/>
      <c r="GV78" s="217"/>
      <c r="GW78" s="217"/>
      <c r="GX78" s="217"/>
      <c r="GY78" s="217"/>
      <c r="GZ78" s="217"/>
      <c r="HA78" s="217"/>
      <c r="HB78" s="217"/>
      <c r="HC78" s="217"/>
      <c r="HD78" s="217"/>
      <c r="HE78" s="217"/>
      <c r="HF78" s="217"/>
      <c r="HG78" s="217"/>
      <c r="HH78" s="217"/>
      <c r="HI78" s="217"/>
      <c r="HJ78" s="217"/>
      <c r="HK78" s="217"/>
      <c r="HL78" s="217"/>
      <c r="HM78" s="217"/>
      <c r="HN78" s="217"/>
      <c r="HO78" s="217"/>
      <c r="HP78" s="217"/>
      <c r="HQ78" s="217"/>
      <c r="HR78" s="217"/>
      <c r="HS78" s="217"/>
      <c r="HT78" s="217"/>
      <c r="HU78" s="217"/>
      <c r="HV78" s="217"/>
      <c r="HW78" s="217"/>
      <c r="HX78" s="217"/>
      <c r="HY78" s="217"/>
      <c r="HZ78" s="217"/>
      <c r="IA78" s="217"/>
      <c r="IB78" s="217"/>
      <c r="IC78" s="217"/>
      <c r="ID78" s="217"/>
      <c r="IE78" s="217"/>
      <c r="IF78" s="217"/>
      <c r="IG78" s="217"/>
      <c r="IH78" s="217"/>
      <c r="II78" s="217"/>
      <c r="IJ78" s="217"/>
      <c r="IK78" s="217"/>
      <c r="IL78" s="217"/>
      <c r="IM78" s="217"/>
      <c r="IN78" s="217"/>
      <c r="IO78" s="217"/>
      <c r="IP78" s="217"/>
      <c r="IQ78" s="217"/>
      <c r="IR78" s="217"/>
      <c r="IS78" s="217"/>
      <c r="IT78" s="217"/>
      <c r="IU78" s="217"/>
      <c r="IV78" s="217"/>
    </row>
    <row r="79" spans="1:256" s="218" customFormat="1" ht="29.25" customHeight="1" x14ac:dyDescent="0.2">
      <c r="A79" s="340" t="s">
        <v>203</v>
      </c>
      <c r="B79" s="341" t="s">
        <v>175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  <c r="N79" s="341">
        <v>0</v>
      </c>
      <c r="O79" s="341" t="s">
        <v>175</v>
      </c>
      <c r="P79" s="341">
        <v>0</v>
      </c>
      <c r="Q79" s="341">
        <v>0</v>
      </c>
      <c r="R79" s="341">
        <v>0</v>
      </c>
      <c r="S79" s="341">
        <v>0</v>
      </c>
      <c r="T79" s="341">
        <v>0</v>
      </c>
      <c r="U79" s="341">
        <v>0</v>
      </c>
      <c r="V79" s="341">
        <v>0</v>
      </c>
      <c r="W79" s="341">
        <v>0</v>
      </c>
      <c r="X79" s="341">
        <v>0</v>
      </c>
      <c r="Y79" s="341">
        <v>0</v>
      </c>
      <c r="Z79" s="341">
        <v>0</v>
      </c>
      <c r="AA79" s="341">
        <v>0</v>
      </c>
      <c r="AB79" s="341" t="s">
        <v>175</v>
      </c>
      <c r="AC79" s="341">
        <v>0</v>
      </c>
      <c r="AD79" s="341">
        <v>0</v>
      </c>
      <c r="AE79" s="341">
        <v>0</v>
      </c>
      <c r="AF79" s="341">
        <v>0</v>
      </c>
      <c r="AG79" s="341">
        <v>0</v>
      </c>
      <c r="AH79" s="341">
        <v>1</v>
      </c>
      <c r="AI79" s="342" t="s">
        <v>204</v>
      </c>
      <c r="AJ79" s="341">
        <v>1</v>
      </c>
      <c r="AK79" s="341">
        <v>0</v>
      </c>
      <c r="AL79" s="341">
        <v>0</v>
      </c>
      <c r="AM79" s="341">
        <v>1</v>
      </c>
      <c r="AN79" s="341">
        <v>1</v>
      </c>
      <c r="AO79" s="341" t="s">
        <v>49</v>
      </c>
      <c r="AP79" s="341" t="str">
        <f t="shared" ref="AP79:BA79" si="65">AP41</f>
        <v>≥ 95%</v>
      </c>
      <c r="AQ79" s="341">
        <f t="shared" si="65"/>
        <v>1</v>
      </c>
      <c r="AR79" s="341" t="str">
        <f t="shared" si="65"/>
        <v>N/A</v>
      </c>
      <c r="AS79" s="341">
        <f t="shared" si="65"/>
        <v>1</v>
      </c>
      <c r="AT79" s="341">
        <f t="shared" si="65"/>
        <v>1</v>
      </c>
      <c r="AU79" s="341">
        <f t="shared" si="65"/>
        <v>0</v>
      </c>
      <c r="AV79" s="341">
        <f t="shared" si="65"/>
        <v>0</v>
      </c>
      <c r="AW79" s="341">
        <f t="shared" si="65"/>
        <v>1</v>
      </c>
      <c r="AX79" s="341">
        <f t="shared" si="65"/>
        <v>1</v>
      </c>
      <c r="AY79" s="341">
        <f t="shared" si="65"/>
        <v>1</v>
      </c>
      <c r="AZ79" s="341" t="str">
        <f t="shared" si="65"/>
        <v>N/A</v>
      </c>
      <c r="BA79" s="341" t="str">
        <f t="shared" si="65"/>
        <v>N/A</v>
      </c>
      <c r="BB79" s="343" t="s">
        <v>198</v>
      </c>
      <c r="BC79" s="341" t="str">
        <f t="shared" ref="BC79:CQ79" si="66">BC35</f>
        <v>&lt; 25%</v>
      </c>
      <c r="BD79" s="341">
        <f t="shared" si="66"/>
        <v>0</v>
      </c>
      <c r="BE79" s="341">
        <f t="shared" si="66"/>
        <v>0</v>
      </c>
      <c r="BF79" s="341">
        <f t="shared" si="66"/>
        <v>0</v>
      </c>
      <c r="BG79" s="341">
        <f t="shared" si="66"/>
        <v>0</v>
      </c>
      <c r="BH79" s="341">
        <f t="shared" si="66"/>
        <v>0</v>
      </c>
      <c r="BI79" s="341">
        <f t="shared" si="66"/>
        <v>0</v>
      </c>
      <c r="BJ79" s="341">
        <f t="shared" si="66"/>
        <v>0</v>
      </c>
      <c r="BK79" s="341">
        <f t="shared" si="66"/>
        <v>0</v>
      </c>
      <c r="BL79" s="341">
        <f t="shared" si="66"/>
        <v>0</v>
      </c>
      <c r="BM79" s="341">
        <f t="shared" si="66"/>
        <v>0</v>
      </c>
      <c r="BN79" s="341">
        <f t="shared" si="66"/>
        <v>0</v>
      </c>
      <c r="BO79" s="341">
        <f t="shared" si="66"/>
        <v>5.4999999999999997E-3</v>
      </c>
      <c r="BP79" s="341">
        <f t="shared" si="66"/>
        <v>0</v>
      </c>
      <c r="BQ79" s="341">
        <f t="shared" si="66"/>
        <v>1.3599999999999999E-2</v>
      </c>
      <c r="BR79" s="341">
        <f t="shared" si="66"/>
        <v>6.4000000000000003E-3</v>
      </c>
      <c r="BS79" s="341">
        <f t="shared" si="66"/>
        <v>0</v>
      </c>
      <c r="BT79" s="341">
        <f t="shared" si="66"/>
        <v>0</v>
      </c>
      <c r="BU79" s="341">
        <f t="shared" si="66"/>
        <v>2.29E-2</v>
      </c>
      <c r="BV79" s="341">
        <f t="shared" si="66"/>
        <v>5.1999999999999998E-3</v>
      </c>
      <c r="BW79" s="341">
        <f t="shared" si="66"/>
        <v>4.8999999999999998E-3</v>
      </c>
      <c r="BX79" s="341">
        <f t="shared" si="66"/>
        <v>5.1999999999999998E-3</v>
      </c>
      <c r="BY79" s="341">
        <f t="shared" si="66"/>
        <v>3.56E-2</v>
      </c>
      <c r="BZ79" s="341">
        <f t="shared" si="66"/>
        <v>2.4400000000000002E-2</v>
      </c>
      <c r="CA79" s="341">
        <f t="shared" si="66"/>
        <v>0</v>
      </c>
      <c r="CB79" s="341">
        <f t="shared" si="66"/>
        <v>0</v>
      </c>
      <c r="CC79" s="341">
        <f t="shared" si="66"/>
        <v>0</v>
      </c>
      <c r="CD79" s="341">
        <f t="shared" si="66"/>
        <v>0</v>
      </c>
      <c r="CE79" s="341">
        <f t="shared" si="66"/>
        <v>0</v>
      </c>
      <c r="CF79" s="341">
        <f t="shared" si="66"/>
        <v>0</v>
      </c>
      <c r="CG79" s="341">
        <f t="shared" si="66"/>
        <v>0</v>
      </c>
      <c r="CH79" s="341">
        <f t="shared" si="66"/>
        <v>0</v>
      </c>
      <c r="CI79" s="341">
        <f t="shared" si="66"/>
        <v>0</v>
      </c>
      <c r="CJ79" s="341">
        <f t="shared" si="66"/>
        <v>0</v>
      </c>
      <c r="CK79" s="341">
        <f t="shared" si="66"/>
        <v>0</v>
      </c>
      <c r="CL79" s="341">
        <f t="shared" si="66"/>
        <v>0</v>
      </c>
      <c r="CM79" s="341">
        <f t="shared" si="66"/>
        <v>0</v>
      </c>
      <c r="CN79" s="341">
        <f t="shared" si="66"/>
        <v>0</v>
      </c>
      <c r="CO79" s="341">
        <f t="shared" si="66"/>
        <v>0</v>
      </c>
      <c r="CP79" s="341">
        <f t="shared" si="66"/>
        <v>0</v>
      </c>
      <c r="CQ79" s="341">
        <f t="shared" si="66"/>
        <v>0</v>
      </c>
      <c r="CR79" s="217"/>
      <c r="CS79" s="217"/>
      <c r="CT79" s="217"/>
      <c r="CU79" s="217"/>
      <c r="CV79" s="217"/>
      <c r="CW79" s="217"/>
      <c r="CX79" s="217"/>
      <c r="CY79" s="217"/>
      <c r="CZ79" s="217"/>
      <c r="DA79" s="217"/>
      <c r="DB79" s="217"/>
      <c r="DC79" s="217"/>
      <c r="DD79" s="217"/>
      <c r="DE79" s="217"/>
      <c r="DF79" s="217"/>
      <c r="DG79" s="217"/>
      <c r="DH79" s="217"/>
      <c r="DI79" s="217"/>
      <c r="DJ79" s="217"/>
      <c r="DK79" s="217"/>
      <c r="DL79" s="217"/>
      <c r="DM79" s="217"/>
      <c r="DN79" s="217"/>
      <c r="DO79" s="217"/>
      <c r="DP79" s="217"/>
      <c r="DQ79" s="217"/>
      <c r="DR79" s="217"/>
      <c r="DS79" s="217"/>
      <c r="DT79" s="217"/>
      <c r="DU79" s="217"/>
      <c r="DV79" s="217"/>
      <c r="DW79" s="217"/>
      <c r="DX79" s="217"/>
      <c r="DY79" s="217"/>
      <c r="DZ79" s="217"/>
      <c r="EA79" s="217"/>
      <c r="EB79" s="217"/>
      <c r="EC79" s="217"/>
      <c r="ED79" s="217"/>
      <c r="EE79" s="217"/>
      <c r="EF79" s="217"/>
      <c r="EG79" s="217"/>
      <c r="EH79" s="217"/>
      <c r="EI79" s="217"/>
      <c r="EJ79" s="217"/>
      <c r="EK79" s="217"/>
      <c r="EL79" s="217"/>
      <c r="EM79" s="217"/>
      <c r="EN79" s="217"/>
      <c r="EO79" s="217"/>
      <c r="EP79" s="217"/>
      <c r="EQ79" s="217"/>
      <c r="ER79" s="217"/>
      <c r="ES79" s="217"/>
      <c r="ET79" s="217"/>
      <c r="EU79" s="217"/>
      <c r="EV79" s="217"/>
      <c r="EW79" s="217"/>
      <c r="EX79" s="217"/>
      <c r="EY79" s="217"/>
      <c r="EZ79" s="217"/>
      <c r="FA79" s="217"/>
      <c r="FB79" s="217"/>
      <c r="FC79" s="217"/>
      <c r="FD79" s="217"/>
      <c r="FE79" s="217"/>
      <c r="FF79" s="217"/>
      <c r="FG79" s="217"/>
      <c r="FH79" s="217"/>
      <c r="FI79" s="217"/>
      <c r="FJ79" s="217"/>
      <c r="FK79" s="217"/>
      <c r="FL79" s="217"/>
      <c r="FM79" s="217"/>
      <c r="FN79" s="217"/>
      <c r="FO79" s="217"/>
      <c r="FP79" s="217"/>
      <c r="FQ79" s="217"/>
      <c r="FR79" s="217"/>
      <c r="FS79" s="217"/>
      <c r="FT79" s="217"/>
      <c r="FU79" s="217"/>
      <c r="FV79" s="217"/>
      <c r="FW79" s="217"/>
      <c r="FX79" s="217"/>
      <c r="FY79" s="217"/>
      <c r="FZ79" s="217"/>
      <c r="GA79" s="217"/>
      <c r="GB79" s="217"/>
      <c r="GC79" s="217"/>
      <c r="GD79" s="217"/>
      <c r="GE79" s="217"/>
      <c r="GF79" s="217"/>
      <c r="GG79" s="217"/>
      <c r="GH79" s="217"/>
      <c r="GI79" s="217"/>
      <c r="GJ79" s="217"/>
      <c r="GK79" s="217"/>
      <c r="GL79" s="217"/>
      <c r="GM79" s="217"/>
      <c r="GN79" s="217"/>
      <c r="GO79" s="217"/>
      <c r="GP79" s="217"/>
      <c r="GQ79" s="217"/>
      <c r="GR79" s="217"/>
      <c r="GS79" s="217"/>
      <c r="GT79" s="217"/>
      <c r="GU79" s="217"/>
      <c r="GV79" s="217"/>
      <c r="GW79" s="217"/>
      <c r="GX79" s="217"/>
      <c r="GY79" s="217"/>
      <c r="GZ79" s="217"/>
      <c r="HA79" s="217"/>
      <c r="HB79" s="217"/>
      <c r="HC79" s="217"/>
      <c r="HD79" s="217"/>
      <c r="HE79" s="217"/>
      <c r="HF79" s="217"/>
      <c r="HG79" s="217"/>
      <c r="HH79" s="217"/>
      <c r="HI79" s="217"/>
      <c r="HJ79" s="217"/>
      <c r="HK79" s="217"/>
      <c r="HL79" s="217"/>
      <c r="HM79" s="217"/>
      <c r="HN79" s="217"/>
      <c r="HO79" s="217"/>
      <c r="HP79" s="217"/>
      <c r="HQ79" s="217"/>
      <c r="HR79" s="217"/>
      <c r="HS79" s="217"/>
      <c r="HT79" s="217"/>
      <c r="HU79" s="217"/>
      <c r="HV79" s="217"/>
      <c r="HW79" s="217"/>
      <c r="HX79" s="217"/>
      <c r="HY79" s="217"/>
      <c r="HZ79" s="217"/>
      <c r="IA79" s="217"/>
      <c r="IB79" s="217"/>
      <c r="IC79" s="217"/>
      <c r="ID79" s="217"/>
      <c r="IE79" s="217"/>
      <c r="IF79" s="217"/>
      <c r="IG79" s="217"/>
      <c r="IH79" s="217"/>
      <c r="II79" s="217"/>
      <c r="IJ79" s="217"/>
      <c r="IK79" s="217"/>
      <c r="IL79" s="217"/>
      <c r="IM79" s="217"/>
      <c r="IN79" s="217"/>
      <c r="IO79" s="217"/>
      <c r="IP79" s="217"/>
      <c r="IQ79" s="217"/>
      <c r="IR79" s="217"/>
      <c r="IS79" s="217"/>
      <c r="IT79" s="217"/>
      <c r="IU79" s="217"/>
      <c r="IV79" s="217"/>
    </row>
    <row r="80" spans="1:256" s="225" customFormat="1" ht="21.75" customHeight="1" x14ac:dyDescent="0.2">
      <c r="A80" s="344" t="s">
        <v>207</v>
      </c>
      <c r="B80" s="345" t="s">
        <v>175</v>
      </c>
      <c r="C80" s="345">
        <v>0</v>
      </c>
      <c r="D80" s="345">
        <v>0</v>
      </c>
      <c r="E80" s="345">
        <v>0</v>
      </c>
      <c r="F80" s="345">
        <v>0</v>
      </c>
      <c r="G80" s="345">
        <v>0</v>
      </c>
      <c r="H80" s="345">
        <v>0</v>
      </c>
      <c r="I80" s="345">
        <v>0</v>
      </c>
      <c r="J80" s="345">
        <v>0</v>
      </c>
      <c r="K80" s="345">
        <v>0</v>
      </c>
      <c r="L80" s="345">
        <v>0</v>
      </c>
      <c r="M80" s="345">
        <v>0</v>
      </c>
      <c r="N80" s="345">
        <v>0</v>
      </c>
      <c r="O80" s="345" t="s">
        <v>175</v>
      </c>
      <c r="P80" s="345">
        <v>0</v>
      </c>
      <c r="Q80" s="345">
        <v>0</v>
      </c>
      <c r="R80" s="345">
        <v>0</v>
      </c>
      <c r="S80" s="345">
        <v>0</v>
      </c>
      <c r="T80" s="345">
        <v>0</v>
      </c>
      <c r="U80" s="345">
        <v>0</v>
      </c>
      <c r="V80" s="345">
        <v>0</v>
      </c>
      <c r="W80" s="345">
        <v>0</v>
      </c>
      <c r="X80" s="345">
        <v>0</v>
      </c>
      <c r="Y80" s="345">
        <v>0</v>
      </c>
      <c r="Z80" s="345">
        <v>0</v>
      </c>
      <c r="AA80" s="345">
        <v>0</v>
      </c>
      <c r="AB80" s="345" t="s">
        <v>175</v>
      </c>
      <c r="AC80" s="345">
        <v>0</v>
      </c>
      <c r="AD80" s="345">
        <v>0</v>
      </c>
      <c r="AE80" s="345">
        <v>0</v>
      </c>
      <c r="AF80" s="345">
        <v>0</v>
      </c>
      <c r="AG80" s="345">
        <v>0</v>
      </c>
      <c r="AH80" s="345">
        <v>1.0416666666666667</v>
      </c>
      <c r="AI80" s="346">
        <v>1</v>
      </c>
      <c r="AJ80" s="345">
        <v>1.55</v>
      </c>
      <c r="AK80" s="345">
        <v>1.875</v>
      </c>
      <c r="AL80" s="345">
        <v>1.4824999999999999</v>
      </c>
      <c r="AM80" s="345">
        <v>1.4</v>
      </c>
      <c r="AN80" s="345">
        <v>1.53</v>
      </c>
      <c r="AO80" s="345">
        <v>1.77</v>
      </c>
      <c r="AP80" s="345">
        <f t="shared" ref="AP80:BA80" si="67">AP44</f>
        <v>1</v>
      </c>
      <c r="AQ80" s="345">
        <f t="shared" si="67"/>
        <v>1.58</v>
      </c>
      <c r="AR80" s="345">
        <f t="shared" si="67"/>
        <v>1.51</v>
      </c>
      <c r="AS80" s="345">
        <f t="shared" si="67"/>
        <v>1.75</v>
      </c>
      <c r="AT80" s="345">
        <f t="shared" si="67"/>
        <v>1.8</v>
      </c>
      <c r="AU80" s="345">
        <f t="shared" si="67"/>
        <v>1.6</v>
      </c>
      <c r="AV80" s="345">
        <f t="shared" si="67"/>
        <v>1.2945</v>
      </c>
      <c r="AW80" s="345">
        <f t="shared" si="67"/>
        <v>1.59</v>
      </c>
      <c r="AX80" s="345">
        <f t="shared" si="67"/>
        <v>1.5</v>
      </c>
      <c r="AY80" s="345">
        <f t="shared" si="67"/>
        <v>1.55</v>
      </c>
      <c r="AZ80" s="345">
        <f t="shared" si="67"/>
        <v>1.3080895008605853</v>
      </c>
      <c r="BA80" s="345">
        <f t="shared" si="67"/>
        <v>1.1833333333333333</v>
      </c>
      <c r="BB80" s="347" t="s">
        <v>207</v>
      </c>
      <c r="BC80" s="57">
        <f t="shared" ref="BC80:CQ80" si="68">BC44</f>
        <v>1</v>
      </c>
      <c r="BD80" s="57">
        <f t="shared" si="68"/>
        <v>1.0662358642972536</v>
      </c>
      <c r="BE80" s="57">
        <f t="shared" si="68"/>
        <v>1.1833333333333333</v>
      </c>
      <c r="BF80" s="57">
        <f t="shared" si="68"/>
        <v>1.1727272727272726</v>
      </c>
      <c r="BG80" s="57">
        <f t="shared" si="68"/>
        <v>1.2654545454545454</v>
      </c>
      <c r="BH80" s="57">
        <f t="shared" si="68"/>
        <v>1.26</v>
      </c>
      <c r="BI80" s="57">
        <f t="shared" si="68"/>
        <v>1.4830000000000001</v>
      </c>
      <c r="BJ80" s="57">
        <f t="shared" si="68"/>
        <v>1.48</v>
      </c>
      <c r="BK80" s="57">
        <f t="shared" si="68"/>
        <v>1.6</v>
      </c>
      <c r="BL80" s="57">
        <f t="shared" si="68"/>
        <v>1.7294736842105263</v>
      </c>
      <c r="BM80" s="57">
        <f t="shared" si="68"/>
        <v>1.7294736842105263</v>
      </c>
      <c r="BN80" s="57">
        <f t="shared" si="68"/>
        <v>1</v>
      </c>
      <c r="BO80" s="57">
        <f t="shared" si="68"/>
        <v>1.3863157894736842</v>
      </c>
      <c r="BP80" s="57">
        <f t="shared" si="68"/>
        <v>1.5105263157894737</v>
      </c>
      <c r="BQ80" s="57">
        <f t="shared" si="68"/>
        <v>1.6631578947368422</v>
      </c>
      <c r="BR80" s="57">
        <f t="shared" si="68"/>
        <v>1.5842105263157895</v>
      </c>
      <c r="BS80" s="57">
        <f t="shared" si="68"/>
        <v>1.5105263157894737</v>
      </c>
      <c r="BT80" s="57">
        <f t="shared" si="68"/>
        <v>1.5105263157894737</v>
      </c>
      <c r="BU80" s="57">
        <f t="shared" si="68"/>
        <v>1.351578947368421</v>
      </c>
      <c r="BV80" s="57">
        <f t="shared" si="68"/>
        <v>1.7905263157894737</v>
      </c>
      <c r="BW80" s="57">
        <f t="shared" si="68"/>
        <v>1.9578947368421054</v>
      </c>
      <c r="BX80" s="57">
        <f t="shared" si="68"/>
        <v>1.351578947368421</v>
      </c>
      <c r="BY80" s="57">
        <f t="shared" si="68"/>
        <v>2.0389473684210526</v>
      </c>
      <c r="BZ80" s="57">
        <f t="shared" si="68"/>
        <v>2.3357894736842106</v>
      </c>
      <c r="CA80" s="57">
        <f t="shared" si="68"/>
        <v>2.0315789473684212</v>
      </c>
      <c r="CB80" s="57">
        <f t="shared" si="68"/>
        <v>2.4</v>
      </c>
      <c r="CC80" s="57">
        <f t="shared" si="68"/>
        <v>2.3368421052631581</v>
      </c>
      <c r="CD80" s="57">
        <f t="shared" si="68"/>
        <v>1.9526315789473685</v>
      </c>
      <c r="CE80" s="57">
        <f t="shared" si="68"/>
        <v>0</v>
      </c>
      <c r="CF80" s="57">
        <f t="shared" si="68"/>
        <v>2.0389473684210526</v>
      </c>
      <c r="CG80" s="57">
        <f t="shared" si="68"/>
        <v>0</v>
      </c>
      <c r="CH80" s="57">
        <f t="shared" si="68"/>
        <v>2.3357894736842106</v>
      </c>
      <c r="CI80" s="57">
        <f t="shared" si="68"/>
        <v>0</v>
      </c>
      <c r="CJ80" s="57">
        <f t="shared" si="68"/>
        <v>2.0315789473684212</v>
      </c>
      <c r="CK80" s="57">
        <f t="shared" si="68"/>
        <v>0</v>
      </c>
      <c r="CL80" s="57">
        <f t="shared" si="68"/>
        <v>2.4</v>
      </c>
      <c r="CM80" s="57">
        <f t="shared" si="68"/>
        <v>0</v>
      </c>
      <c r="CN80" s="57">
        <f t="shared" si="68"/>
        <v>2.3368421052631581</v>
      </c>
      <c r="CO80" s="57">
        <f t="shared" si="68"/>
        <v>0</v>
      </c>
      <c r="CP80" s="57">
        <f t="shared" si="68"/>
        <v>1.9105263157894736</v>
      </c>
      <c r="CQ80" s="57">
        <f t="shared" si="68"/>
        <v>0</v>
      </c>
      <c r="CR80" s="224"/>
      <c r="CS80" s="224"/>
      <c r="CT80" s="224"/>
      <c r="CU80" s="224"/>
      <c r="CV80" s="224"/>
      <c r="CW80" s="224"/>
      <c r="CX80" s="224"/>
      <c r="CY80" s="224"/>
      <c r="CZ80" s="224"/>
      <c r="DA80" s="224"/>
      <c r="DB80" s="224"/>
      <c r="DC80" s="224"/>
      <c r="DD80" s="224"/>
      <c r="DE80" s="224"/>
      <c r="DF80" s="224"/>
      <c r="DG80" s="224"/>
      <c r="DH80" s="224"/>
      <c r="DI80" s="224"/>
      <c r="DJ80" s="224"/>
      <c r="DK80" s="224"/>
      <c r="DL80" s="224"/>
      <c r="DM80" s="224"/>
      <c r="DN80" s="224"/>
      <c r="DO80" s="224"/>
      <c r="DP80" s="224"/>
      <c r="DQ80" s="224"/>
      <c r="DR80" s="224"/>
      <c r="DS80" s="224"/>
      <c r="DT80" s="224"/>
      <c r="DU80" s="224"/>
      <c r="DV80" s="224"/>
      <c r="DW80" s="224"/>
      <c r="DX80" s="224"/>
      <c r="DY80" s="224"/>
      <c r="DZ80" s="224"/>
      <c r="EA80" s="224"/>
      <c r="EB80" s="224"/>
      <c r="EC80" s="224"/>
      <c r="ED80" s="224"/>
      <c r="EE80" s="224"/>
      <c r="EF80" s="224"/>
      <c r="EG80" s="224"/>
      <c r="EH80" s="224"/>
      <c r="EI80" s="224"/>
      <c r="EJ80" s="224"/>
      <c r="EK80" s="224"/>
      <c r="EL80" s="224"/>
      <c r="EM80" s="224"/>
      <c r="EN80" s="224"/>
      <c r="EO80" s="224"/>
      <c r="EP80" s="224"/>
      <c r="EQ80" s="224"/>
      <c r="ER80" s="224"/>
      <c r="ES80" s="224"/>
      <c r="ET80" s="224"/>
      <c r="EU80" s="224"/>
      <c r="EV80" s="224"/>
      <c r="EW80" s="224"/>
      <c r="EX80" s="224"/>
      <c r="EY80" s="224"/>
      <c r="EZ80" s="224"/>
      <c r="FA80" s="224"/>
      <c r="FB80" s="224"/>
      <c r="FC80" s="224"/>
      <c r="FD80" s="224"/>
      <c r="FE80" s="224"/>
      <c r="FF80" s="224"/>
      <c r="FG80" s="224"/>
      <c r="FH80" s="224"/>
      <c r="FI80" s="224"/>
      <c r="FJ80" s="224"/>
      <c r="FK80" s="224"/>
      <c r="FL80" s="224"/>
      <c r="FM80" s="224"/>
      <c r="FN80" s="224"/>
      <c r="FO80" s="224"/>
      <c r="FP80" s="224"/>
      <c r="FQ80" s="224"/>
      <c r="FR80" s="224"/>
      <c r="FS80" s="224"/>
      <c r="FT80" s="224"/>
      <c r="FU80" s="224"/>
      <c r="FV80" s="224"/>
      <c r="FW80" s="224"/>
      <c r="FX80" s="224"/>
      <c r="FY80" s="224"/>
      <c r="FZ80" s="224"/>
      <c r="GA80" s="224"/>
      <c r="GB80" s="224"/>
      <c r="GC80" s="224"/>
      <c r="GD80" s="224"/>
      <c r="GE80" s="224"/>
      <c r="GF80" s="224"/>
      <c r="GG80" s="224"/>
      <c r="GH80" s="224"/>
      <c r="GI80" s="224"/>
      <c r="GJ80" s="224"/>
      <c r="GK80" s="224"/>
      <c r="GL80" s="224"/>
      <c r="GM80" s="224"/>
      <c r="GN80" s="224"/>
      <c r="GO80" s="224"/>
      <c r="GP80" s="224"/>
      <c r="GQ80" s="224"/>
      <c r="GR80" s="224"/>
      <c r="GS80" s="224"/>
      <c r="GT80" s="224"/>
      <c r="GU80" s="224"/>
      <c r="GV80" s="224"/>
      <c r="GW80" s="224"/>
      <c r="GX80" s="224"/>
      <c r="GY80" s="224"/>
      <c r="GZ80" s="224"/>
      <c r="HA80" s="224"/>
      <c r="HB80" s="224"/>
      <c r="HC80" s="224"/>
      <c r="HD80" s="224"/>
      <c r="HE80" s="224"/>
      <c r="HF80" s="224"/>
      <c r="HG80" s="224"/>
      <c r="HH80" s="224"/>
      <c r="HI80" s="224"/>
      <c r="HJ80" s="224"/>
      <c r="HK80" s="224"/>
      <c r="HL80" s="224"/>
      <c r="HM80" s="224"/>
      <c r="HN80" s="224"/>
      <c r="HO80" s="224"/>
      <c r="HP80" s="224"/>
      <c r="HQ80" s="224"/>
      <c r="HR80" s="224"/>
      <c r="HS80" s="224"/>
      <c r="HT80" s="224"/>
      <c r="HU80" s="224"/>
      <c r="HV80" s="224"/>
      <c r="HW80" s="224"/>
      <c r="HX80" s="224"/>
      <c r="HY80" s="224"/>
      <c r="HZ80" s="224"/>
      <c r="IA80" s="224"/>
      <c r="IB80" s="224"/>
      <c r="IC80" s="224"/>
      <c r="ID80" s="224"/>
      <c r="IE80" s="224"/>
      <c r="IF80" s="224"/>
      <c r="IG80" s="224"/>
      <c r="IH80" s="224"/>
      <c r="II80" s="224"/>
      <c r="IJ80" s="224"/>
      <c r="IK80" s="224"/>
      <c r="IL80" s="224"/>
      <c r="IM80" s="224"/>
      <c r="IN80" s="224"/>
      <c r="IO80" s="224"/>
      <c r="IP80" s="224"/>
      <c r="IQ80" s="224"/>
      <c r="IR80" s="224"/>
      <c r="IS80" s="224"/>
      <c r="IT80" s="224"/>
      <c r="IU80" s="224"/>
      <c r="IV80" s="224"/>
    </row>
    <row r="81" spans="1:256" s="218" customFormat="1" ht="30" customHeight="1" x14ac:dyDescent="0.2">
      <c r="A81" s="340" t="s">
        <v>210</v>
      </c>
      <c r="B81" s="341" t="s">
        <v>175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  <c r="N81" s="341">
        <v>0</v>
      </c>
      <c r="O81" s="341" t="s">
        <v>175</v>
      </c>
      <c r="P81" s="341">
        <v>0</v>
      </c>
      <c r="Q81" s="341">
        <v>0</v>
      </c>
      <c r="R81" s="341">
        <v>0</v>
      </c>
      <c r="S81" s="341">
        <v>0</v>
      </c>
      <c r="T81" s="341">
        <v>0</v>
      </c>
      <c r="U81" s="341">
        <v>0</v>
      </c>
      <c r="V81" s="341">
        <v>0</v>
      </c>
      <c r="W81" s="341">
        <v>0</v>
      </c>
      <c r="X81" s="341">
        <v>0</v>
      </c>
      <c r="Y81" s="341">
        <v>0</v>
      </c>
      <c r="Z81" s="341">
        <v>0</v>
      </c>
      <c r="AA81" s="341">
        <v>0</v>
      </c>
      <c r="AB81" s="341" t="s">
        <v>175</v>
      </c>
      <c r="AC81" s="341">
        <v>0</v>
      </c>
      <c r="AD81" s="341">
        <v>0</v>
      </c>
      <c r="AE81" s="341">
        <v>0</v>
      </c>
      <c r="AF81" s="341">
        <v>0</v>
      </c>
      <c r="AG81" s="341">
        <v>0</v>
      </c>
      <c r="AH81" s="341">
        <v>0.99119127516778527</v>
      </c>
      <c r="AI81" s="342" t="s">
        <v>211</v>
      </c>
      <c r="AJ81" s="341">
        <v>1</v>
      </c>
      <c r="AK81" s="341">
        <v>1</v>
      </c>
      <c r="AL81" s="341">
        <v>1</v>
      </c>
      <c r="AM81" s="341">
        <v>1</v>
      </c>
      <c r="AN81" s="341">
        <v>1</v>
      </c>
      <c r="AO81" s="341">
        <v>1</v>
      </c>
      <c r="AP81" s="341" t="str">
        <f t="shared" ref="AP81:BA81" si="69">AP47</f>
        <v>≥ 70%</v>
      </c>
      <c r="AQ81" s="341">
        <f t="shared" si="69"/>
        <v>1</v>
      </c>
      <c r="AR81" s="341">
        <f t="shared" si="69"/>
        <v>1</v>
      </c>
      <c r="AS81" s="341">
        <f t="shared" si="69"/>
        <v>1</v>
      </c>
      <c r="AT81" s="341">
        <f t="shared" si="69"/>
        <v>1</v>
      </c>
      <c r="AU81" s="341">
        <f t="shared" si="69"/>
        <v>1</v>
      </c>
      <c r="AV81" s="341">
        <f t="shared" si="69"/>
        <v>1</v>
      </c>
      <c r="AW81" s="341">
        <f t="shared" si="69"/>
        <v>1</v>
      </c>
      <c r="AX81" s="341">
        <f t="shared" si="69"/>
        <v>1</v>
      </c>
      <c r="AY81" s="341">
        <f t="shared" si="69"/>
        <v>1</v>
      </c>
      <c r="AZ81" s="341">
        <f t="shared" si="69"/>
        <v>1</v>
      </c>
      <c r="BA81" s="341">
        <f t="shared" si="69"/>
        <v>1</v>
      </c>
      <c r="BB81" s="343" t="s">
        <v>210</v>
      </c>
      <c r="BC81" s="341" t="str">
        <f t="shared" ref="BC81:CQ81" si="70">BC47</f>
        <v>≥ 70%</v>
      </c>
      <c r="BD81" s="341">
        <f t="shared" si="70"/>
        <v>1</v>
      </c>
      <c r="BE81" s="341">
        <f t="shared" si="70"/>
        <v>1</v>
      </c>
      <c r="BF81" s="341">
        <f t="shared" si="70"/>
        <v>1</v>
      </c>
      <c r="BG81" s="341">
        <f t="shared" si="70"/>
        <v>1</v>
      </c>
      <c r="BH81" s="341">
        <f t="shared" si="70"/>
        <v>1</v>
      </c>
      <c r="BI81" s="341">
        <f t="shared" si="70"/>
        <v>1</v>
      </c>
      <c r="BJ81" s="341">
        <f t="shared" si="70"/>
        <v>1</v>
      </c>
      <c r="BK81" s="341">
        <f t="shared" si="70"/>
        <v>1</v>
      </c>
      <c r="BL81" s="341">
        <f t="shared" si="70"/>
        <v>1</v>
      </c>
      <c r="BM81" s="341">
        <f t="shared" si="70"/>
        <v>1</v>
      </c>
      <c r="BN81" s="341">
        <f t="shared" si="70"/>
        <v>1</v>
      </c>
      <c r="BO81" s="341">
        <f t="shared" si="70"/>
        <v>1</v>
      </c>
      <c r="BP81" s="341">
        <f t="shared" si="70"/>
        <v>1</v>
      </c>
      <c r="BQ81" s="341">
        <f t="shared" si="70"/>
        <v>1</v>
      </c>
      <c r="BR81" s="341">
        <f t="shared" si="70"/>
        <v>1</v>
      </c>
      <c r="BS81" s="341">
        <f t="shared" si="70"/>
        <v>1</v>
      </c>
      <c r="BT81" s="341">
        <f t="shared" si="70"/>
        <v>1</v>
      </c>
      <c r="BU81" s="341">
        <f t="shared" si="70"/>
        <v>1</v>
      </c>
      <c r="BV81" s="341">
        <f t="shared" si="70"/>
        <v>1</v>
      </c>
      <c r="BW81" s="341">
        <f t="shared" si="70"/>
        <v>1</v>
      </c>
      <c r="BX81" s="341">
        <f t="shared" si="70"/>
        <v>1</v>
      </c>
      <c r="BY81" s="341">
        <f t="shared" si="70"/>
        <v>1</v>
      </c>
      <c r="BZ81" s="341">
        <f t="shared" si="70"/>
        <v>1</v>
      </c>
      <c r="CA81" s="341">
        <f t="shared" si="70"/>
        <v>1</v>
      </c>
      <c r="CB81" s="341">
        <f t="shared" si="70"/>
        <v>1</v>
      </c>
      <c r="CC81" s="341">
        <f t="shared" si="70"/>
        <v>1</v>
      </c>
      <c r="CD81" s="341">
        <f t="shared" si="70"/>
        <v>1</v>
      </c>
      <c r="CE81" s="341">
        <f t="shared" si="70"/>
        <v>0</v>
      </c>
      <c r="CF81" s="341">
        <f t="shared" si="70"/>
        <v>0</v>
      </c>
      <c r="CG81" s="341">
        <f t="shared" si="70"/>
        <v>0</v>
      </c>
      <c r="CH81" s="341">
        <f t="shared" si="70"/>
        <v>0</v>
      </c>
      <c r="CI81" s="341">
        <f t="shared" si="70"/>
        <v>0</v>
      </c>
      <c r="CJ81" s="341">
        <f t="shared" si="70"/>
        <v>0</v>
      </c>
      <c r="CK81" s="341">
        <f t="shared" si="70"/>
        <v>0</v>
      </c>
      <c r="CL81" s="341">
        <f t="shared" si="70"/>
        <v>0</v>
      </c>
      <c r="CM81" s="341">
        <f t="shared" si="70"/>
        <v>0</v>
      </c>
      <c r="CN81" s="341">
        <f t="shared" si="70"/>
        <v>0</v>
      </c>
      <c r="CO81" s="341">
        <f t="shared" si="70"/>
        <v>0</v>
      </c>
      <c r="CP81" s="341">
        <f t="shared" si="70"/>
        <v>0</v>
      </c>
      <c r="CQ81" s="341">
        <f t="shared" si="70"/>
        <v>0</v>
      </c>
      <c r="CR81" s="217"/>
      <c r="CS81" s="217"/>
      <c r="CT81" s="217"/>
      <c r="CU81" s="217"/>
      <c r="CV81" s="217"/>
      <c r="CW81" s="217"/>
      <c r="CX81" s="217"/>
      <c r="CY81" s="217"/>
      <c r="CZ81" s="217"/>
      <c r="DA81" s="217"/>
      <c r="DB81" s="217"/>
      <c r="DC81" s="217"/>
      <c r="DD81" s="217"/>
      <c r="DE81" s="217"/>
      <c r="DF81" s="217"/>
      <c r="DG81" s="217"/>
      <c r="DH81" s="217"/>
      <c r="DI81" s="217"/>
      <c r="DJ81" s="217"/>
      <c r="DK81" s="217"/>
      <c r="DL81" s="217"/>
      <c r="DM81" s="217"/>
      <c r="DN81" s="217"/>
      <c r="DO81" s="217"/>
      <c r="DP81" s="217"/>
      <c r="DQ81" s="217"/>
      <c r="DR81" s="217"/>
      <c r="DS81" s="217"/>
      <c r="DT81" s="217"/>
      <c r="DU81" s="217"/>
      <c r="DV81" s="217"/>
      <c r="DW81" s="217"/>
      <c r="DX81" s="217"/>
      <c r="DY81" s="217"/>
      <c r="DZ81" s="217"/>
      <c r="EA81" s="217"/>
      <c r="EB81" s="217"/>
      <c r="EC81" s="217"/>
      <c r="ED81" s="217"/>
      <c r="EE81" s="217"/>
      <c r="EF81" s="217"/>
      <c r="EG81" s="217"/>
      <c r="EH81" s="217"/>
      <c r="EI81" s="217"/>
      <c r="EJ81" s="217"/>
      <c r="EK81" s="217"/>
      <c r="EL81" s="217"/>
      <c r="EM81" s="217"/>
      <c r="EN81" s="217"/>
      <c r="EO81" s="217"/>
      <c r="EP81" s="217"/>
      <c r="EQ81" s="217"/>
      <c r="ER81" s="217"/>
      <c r="ES81" s="217"/>
      <c r="ET81" s="217"/>
      <c r="EU81" s="217"/>
      <c r="EV81" s="217"/>
      <c r="EW81" s="217"/>
      <c r="EX81" s="217"/>
      <c r="EY81" s="217"/>
      <c r="EZ81" s="217"/>
      <c r="FA81" s="217"/>
      <c r="FB81" s="217"/>
      <c r="FC81" s="217"/>
      <c r="FD81" s="217"/>
      <c r="FE81" s="217"/>
      <c r="FF81" s="217"/>
      <c r="FG81" s="217"/>
      <c r="FH81" s="217"/>
      <c r="FI81" s="217"/>
      <c r="FJ81" s="217"/>
      <c r="FK81" s="217"/>
      <c r="FL81" s="217"/>
      <c r="FM81" s="217"/>
      <c r="FN81" s="217"/>
      <c r="FO81" s="217"/>
      <c r="FP81" s="217"/>
      <c r="FQ81" s="217"/>
      <c r="FR81" s="217"/>
      <c r="FS81" s="217"/>
      <c r="FT81" s="217"/>
      <c r="FU81" s="217"/>
      <c r="FV81" s="217"/>
      <c r="FW81" s="217"/>
      <c r="FX81" s="217"/>
      <c r="FY81" s="217"/>
      <c r="FZ81" s="217"/>
      <c r="GA81" s="217"/>
      <c r="GB81" s="217"/>
      <c r="GC81" s="217"/>
      <c r="GD81" s="217"/>
      <c r="GE81" s="217"/>
      <c r="GF81" s="217"/>
      <c r="GG81" s="217"/>
      <c r="GH81" s="217"/>
      <c r="GI81" s="217"/>
      <c r="GJ81" s="217"/>
      <c r="GK81" s="217"/>
      <c r="GL81" s="217"/>
      <c r="GM81" s="217"/>
      <c r="GN81" s="217"/>
      <c r="GO81" s="217"/>
      <c r="GP81" s="217"/>
      <c r="GQ81" s="217"/>
      <c r="GR81" s="217"/>
      <c r="GS81" s="217"/>
      <c r="GT81" s="217"/>
      <c r="GU81" s="217"/>
      <c r="GV81" s="217"/>
      <c r="GW81" s="217"/>
      <c r="GX81" s="217"/>
      <c r="GY81" s="217"/>
      <c r="GZ81" s="217"/>
      <c r="HA81" s="217"/>
      <c r="HB81" s="217"/>
      <c r="HC81" s="217"/>
      <c r="HD81" s="217"/>
      <c r="HE81" s="217"/>
      <c r="HF81" s="217"/>
      <c r="HG81" s="217"/>
      <c r="HH81" s="217"/>
      <c r="HI81" s="217"/>
      <c r="HJ81" s="217"/>
      <c r="HK81" s="217"/>
      <c r="HL81" s="217"/>
      <c r="HM81" s="217"/>
      <c r="HN81" s="217"/>
      <c r="HO81" s="217"/>
      <c r="HP81" s="217"/>
      <c r="HQ81" s="217"/>
      <c r="HR81" s="217"/>
      <c r="HS81" s="217"/>
      <c r="HT81" s="217"/>
      <c r="HU81" s="217"/>
      <c r="HV81" s="217"/>
      <c r="HW81" s="217"/>
      <c r="HX81" s="217"/>
      <c r="HY81" s="217"/>
      <c r="HZ81" s="217"/>
      <c r="IA81" s="217"/>
      <c r="IB81" s="217"/>
      <c r="IC81" s="217"/>
      <c r="ID81" s="217"/>
      <c r="IE81" s="217"/>
      <c r="IF81" s="217"/>
      <c r="IG81" s="217"/>
      <c r="IH81" s="217"/>
      <c r="II81" s="217"/>
      <c r="IJ81" s="217"/>
      <c r="IK81" s="217"/>
      <c r="IL81" s="217"/>
      <c r="IM81" s="217"/>
      <c r="IN81" s="217"/>
      <c r="IO81" s="217"/>
      <c r="IP81" s="217"/>
      <c r="IQ81" s="217"/>
      <c r="IR81" s="217"/>
      <c r="IS81" s="217"/>
      <c r="IT81" s="217"/>
      <c r="IU81" s="217"/>
      <c r="IV81" s="217"/>
    </row>
    <row r="82" spans="1:256" s="218" customFormat="1" ht="42.75" customHeight="1" x14ac:dyDescent="0.2">
      <c r="A82" s="340" t="s">
        <v>224</v>
      </c>
      <c r="B82" s="341" t="s">
        <v>175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  <c r="N82" s="341">
        <v>0</v>
      </c>
      <c r="O82" s="341" t="s">
        <v>175</v>
      </c>
      <c r="P82" s="341">
        <v>0</v>
      </c>
      <c r="Q82" s="341">
        <v>0</v>
      </c>
      <c r="R82" s="341">
        <v>0</v>
      </c>
      <c r="S82" s="341">
        <v>0</v>
      </c>
      <c r="T82" s="341">
        <v>0</v>
      </c>
      <c r="U82" s="341">
        <v>0</v>
      </c>
      <c r="V82" s="341">
        <v>0</v>
      </c>
      <c r="W82" s="341">
        <v>0</v>
      </c>
      <c r="X82" s="341">
        <v>0</v>
      </c>
      <c r="Y82" s="341">
        <v>0</v>
      </c>
      <c r="Z82" s="341">
        <v>0</v>
      </c>
      <c r="AA82" s="341">
        <v>0</v>
      </c>
      <c r="AB82" s="341" t="s">
        <v>175</v>
      </c>
      <c r="AC82" s="341">
        <v>0</v>
      </c>
      <c r="AD82" s="341">
        <v>0</v>
      </c>
      <c r="AE82" s="341">
        <v>0</v>
      </c>
      <c r="AF82" s="341">
        <v>0</v>
      </c>
      <c r="AG82" s="341">
        <v>0</v>
      </c>
      <c r="AH82" s="341">
        <v>8.5579803166452718E-4</v>
      </c>
      <c r="AI82" s="342" t="s">
        <v>176</v>
      </c>
      <c r="AJ82" s="341">
        <v>1.5463120457708365E-3</v>
      </c>
      <c r="AK82" s="341">
        <v>1.3034033309196234E-3</v>
      </c>
      <c r="AL82" s="341">
        <v>9.4073377234242712E-4</v>
      </c>
      <c r="AM82" s="341">
        <v>7.8165711307972901E-4</v>
      </c>
      <c r="AN82" s="341">
        <v>1.0180707559175363E-3</v>
      </c>
      <c r="AO82" s="341">
        <v>3.6381275770070337E-4</v>
      </c>
      <c r="AP82" s="341" t="str">
        <f t="shared" ref="AP82:BA82" si="71">AP59</f>
        <v>&lt; 5%</v>
      </c>
      <c r="AQ82" s="341">
        <f t="shared" si="71"/>
        <v>6.4123116383456237E-4</v>
      </c>
      <c r="AR82" s="341">
        <f t="shared" si="71"/>
        <v>1.5809443507588533E-3</v>
      </c>
      <c r="AS82" s="341">
        <f t="shared" si="71"/>
        <v>1.4687163419171644E-3</v>
      </c>
      <c r="AT82" s="341">
        <f t="shared" si="71"/>
        <v>1.1695906432748538E-3</v>
      </c>
      <c r="AU82" s="341">
        <f t="shared" si="71"/>
        <v>1.4124293785310734E-3</v>
      </c>
      <c r="AV82" s="341">
        <f t="shared" si="71"/>
        <v>0</v>
      </c>
      <c r="AW82" s="341">
        <f t="shared" si="71"/>
        <v>3.6886757654002215E-4</v>
      </c>
      <c r="AX82" s="341">
        <f t="shared" si="71"/>
        <v>1.3429373702844585E-3</v>
      </c>
      <c r="AY82" s="341">
        <f t="shared" si="71"/>
        <v>6.9654051543998144E-4</v>
      </c>
      <c r="AZ82" s="351">
        <f t="shared" si="71"/>
        <v>0</v>
      </c>
      <c r="BA82" s="351">
        <f t="shared" si="71"/>
        <v>0</v>
      </c>
      <c r="BB82" s="343" t="s">
        <v>237</v>
      </c>
      <c r="BC82" s="341" t="str">
        <f t="shared" ref="BC82:CQ82" si="72">BC50</f>
        <v>≥ 80%</v>
      </c>
      <c r="BD82" s="341">
        <f t="shared" si="72"/>
        <v>1</v>
      </c>
      <c r="BE82" s="341">
        <f t="shared" si="72"/>
        <v>1</v>
      </c>
      <c r="BF82" s="341">
        <f t="shared" si="72"/>
        <v>1</v>
      </c>
      <c r="BG82" s="341">
        <f t="shared" si="72"/>
        <v>1</v>
      </c>
      <c r="BH82" s="341">
        <f t="shared" si="72"/>
        <v>1</v>
      </c>
      <c r="BI82" s="341">
        <f t="shared" si="72"/>
        <v>1</v>
      </c>
      <c r="BJ82" s="341">
        <f t="shared" si="72"/>
        <v>1</v>
      </c>
      <c r="BK82" s="341">
        <f t="shared" si="72"/>
        <v>1</v>
      </c>
      <c r="BL82" s="341">
        <f t="shared" si="72"/>
        <v>1</v>
      </c>
      <c r="BM82" s="341">
        <f t="shared" si="72"/>
        <v>1</v>
      </c>
      <c r="BN82" s="341">
        <f t="shared" si="72"/>
        <v>1</v>
      </c>
      <c r="BO82" s="341">
        <f t="shared" si="72"/>
        <v>1</v>
      </c>
      <c r="BP82" s="341">
        <f t="shared" si="72"/>
        <v>1</v>
      </c>
      <c r="BQ82" s="341">
        <f t="shared" si="72"/>
        <v>1</v>
      </c>
      <c r="BR82" s="341">
        <f t="shared" si="72"/>
        <v>1</v>
      </c>
      <c r="BS82" s="341">
        <f t="shared" si="72"/>
        <v>1</v>
      </c>
      <c r="BT82" s="341">
        <f t="shared" si="72"/>
        <v>1</v>
      </c>
      <c r="BU82" s="341">
        <f t="shared" si="72"/>
        <v>1</v>
      </c>
      <c r="BV82" s="341">
        <f t="shared" si="72"/>
        <v>1</v>
      </c>
      <c r="BW82" s="341">
        <f t="shared" si="72"/>
        <v>1</v>
      </c>
      <c r="BX82" s="341">
        <f t="shared" si="72"/>
        <v>1</v>
      </c>
      <c r="BY82" s="341">
        <f t="shared" si="72"/>
        <v>1</v>
      </c>
      <c r="BZ82" s="341">
        <f t="shared" si="72"/>
        <v>1</v>
      </c>
      <c r="CA82" s="341">
        <f t="shared" si="72"/>
        <v>1</v>
      </c>
      <c r="CB82" s="341">
        <f t="shared" si="72"/>
        <v>1</v>
      </c>
      <c r="CC82" s="341">
        <f t="shared" si="72"/>
        <v>1</v>
      </c>
      <c r="CD82" s="341">
        <f t="shared" si="72"/>
        <v>1</v>
      </c>
      <c r="CE82" s="341">
        <f t="shared" si="72"/>
        <v>0</v>
      </c>
      <c r="CF82" s="341">
        <f t="shared" si="72"/>
        <v>0</v>
      </c>
      <c r="CG82" s="341">
        <f t="shared" si="72"/>
        <v>0</v>
      </c>
      <c r="CH82" s="341">
        <f t="shared" si="72"/>
        <v>0</v>
      </c>
      <c r="CI82" s="341">
        <f t="shared" si="72"/>
        <v>0</v>
      </c>
      <c r="CJ82" s="341">
        <f t="shared" si="72"/>
        <v>0</v>
      </c>
      <c r="CK82" s="341">
        <f t="shared" si="72"/>
        <v>0</v>
      </c>
      <c r="CL82" s="341">
        <f t="shared" si="72"/>
        <v>0</v>
      </c>
      <c r="CM82" s="341">
        <f t="shared" si="72"/>
        <v>0</v>
      </c>
      <c r="CN82" s="341">
        <f t="shared" si="72"/>
        <v>0</v>
      </c>
      <c r="CO82" s="341">
        <f t="shared" si="72"/>
        <v>0</v>
      </c>
      <c r="CP82" s="341">
        <f t="shared" si="72"/>
        <v>0</v>
      </c>
      <c r="CQ82" s="341">
        <f t="shared" si="72"/>
        <v>0</v>
      </c>
      <c r="CR82" s="217"/>
      <c r="CS82" s="217"/>
      <c r="CT82" s="217"/>
      <c r="CU82" s="217"/>
      <c r="CV82" s="217"/>
      <c r="CW82" s="217"/>
      <c r="CX82" s="217"/>
      <c r="CY82" s="217"/>
      <c r="CZ82" s="217"/>
      <c r="DA82" s="217"/>
      <c r="DB82" s="217"/>
      <c r="DC82" s="217"/>
      <c r="DD82" s="217"/>
      <c r="DE82" s="217"/>
      <c r="DF82" s="217"/>
      <c r="DG82" s="217"/>
      <c r="DH82" s="217"/>
      <c r="DI82" s="217"/>
      <c r="DJ82" s="217"/>
      <c r="DK82" s="217"/>
      <c r="DL82" s="217"/>
      <c r="DM82" s="217"/>
      <c r="DN82" s="217"/>
      <c r="DO82" s="217"/>
      <c r="DP82" s="217"/>
      <c r="DQ82" s="217"/>
      <c r="DR82" s="217"/>
      <c r="DS82" s="217"/>
      <c r="DT82" s="217"/>
      <c r="DU82" s="217"/>
      <c r="DV82" s="217"/>
      <c r="DW82" s="217"/>
      <c r="DX82" s="217"/>
      <c r="DY82" s="217"/>
      <c r="DZ82" s="217"/>
      <c r="EA82" s="217"/>
      <c r="EB82" s="217"/>
      <c r="EC82" s="217"/>
      <c r="ED82" s="217"/>
      <c r="EE82" s="217"/>
      <c r="EF82" s="217"/>
      <c r="EG82" s="217"/>
      <c r="EH82" s="217"/>
      <c r="EI82" s="217"/>
      <c r="EJ82" s="217"/>
      <c r="EK82" s="217"/>
      <c r="EL82" s="217"/>
      <c r="EM82" s="217"/>
      <c r="EN82" s="217"/>
      <c r="EO82" s="217"/>
      <c r="EP82" s="217"/>
      <c r="EQ82" s="217"/>
      <c r="ER82" s="217"/>
      <c r="ES82" s="217"/>
      <c r="ET82" s="217"/>
      <c r="EU82" s="217"/>
      <c r="EV82" s="217"/>
      <c r="EW82" s="217"/>
      <c r="EX82" s="217"/>
      <c r="EY82" s="217"/>
      <c r="EZ82" s="217"/>
      <c r="FA82" s="217"/>
      <c r="FB82" s="217"/>
      <c r="FC82" s="217"/>
      <c r="FD82" s="217"/>
      <c r="FE82" s="217"/>
      <c r="FF82" s="217"/>
      <c r="FG82" s="217"/>
      <c r="FH82" s="217"/>
      <c r="FI82" s="217"/>
      <c r="FJ82" s="217"/>
      <c r="FK82" s="217"/>
      <c r="FL82" s="217"/>
      <c r="FM82" s="217"/>
      <c r="FN82" s="217"/>
      <c r="FO82" s="217"/>
      <c r="FP82" s="217"/>
      <c r="FQ82" s="217"/>
      <c r="FR82" s="217"/>
      <c r="FS82" s="217"/>
      <c r="FT82" s="217"/>
      <c r="FU82" s="217"/>
      <c r="FV82" s="217"/>
      <c r="FW82" s="217"/>
      <c r="FX82" s="217"/>
      <c r="FY82" s="217"/>
      <c r="FZ82" s="217"/>
      <c r="GA82" s="217"/>
      <c r="GB82" s="217"/>
      <c r="GC82" s="217"/>
      <c r="GD82" s="217"/>
      <c r="GE82" s="217"/>
      <c r="GF82" s="217"/>
      <c r="GG82" s="217"/>
      <c r="GH82" s="217"/>
      <c r="GI82" s="217"/>
      <c r="GJ82" s="217"/>
      <c r="GK82" s="217"/>
      <c r="GL82" s="217"/>
      <c r="GM82" s="217"/>
      <c r="GN82" s="217"/>
      <c r="GO82" s="217"/>
      <c r="GP82" s="217"/>
      <c r="GQ82" s="217"/>
      <c r="GR82" s="217"/>
      <c r="GS82" s="217"/>
      <c r="GT82" s="217"/>
      <c r="GU82" s="217"/>
      <c r="GV82" s="217"/>
      <c r="GW82" s="217"/>
      <c r="GX82" s="217"/>
      <c r="GY82" s="217"/>
      <c r="GZ82" s="217"/>
      <c r="HA82" s="217"/>
      <c r="HB82" s="217"/>
      <c r="HC82" s="217"/>
      <c r="HD82" s="217"/>
      <c r="HE82" s="217"/>
      <c r="HF82" s="217"/>
      <c r="HG82" s="217"/>
      <c r="HH82" s="217"/>
      <c r="HI82" s="217"/>
      <c r="HJ82" s="217"/>
      <c r="HK82" s="217"/>
      <c r="HL82" s="217"/>
      <c r="HM82" s="217"/>
      <c r="HN82" s="217"/>
      <c r="HO82" s="217"/>
      <c r="HP82" s="217"/>
      <c r="HQ82" s="217"/>
      <c r="HR82" s="217"/>
      <c r="HS82" s="217"/>
      <c r="HT82" s="217"/>
      <c r="HU82" s="217"/>
      <c r="HV82" s="217"/>
      <c r="HW82" s="217"/>
      <c r="HX82" s="217"/>
      <c r="HY82" s="217"/>
      <c r="HZ82" s="217"/>
      <c r="IA82" s="217"/>
      <c r="IB82" s="217"/>
      <c r="IC82" s="217"/>
      <c r="ID82" s="217"/>
      <c r="IE82" s="217"/>
      <c r="IF82" s="217"/>
      <c r="IG82" s="217"/>
      <c r="IH82" s="217"/>
      <c r="II82" s="217"/>
      <c r="IJ82" s="217"/>
      <c r="IK82" s="217"/>
      <c r="IL82" s="217"/>
      <c r="IM82" s="217"/>
      <c r="IN82" s="217"/>
      <c r="IO82" s="217"/>
      <c r="IP82" s="217"/>
      <c r="IQ82" s="217"/>
      <c r="IR82" s="217"/>
      <c r="IS82" s="217"/>
      <c r="IT82" s="217"/>
      <c r="IU82" s="217"/>
      <c r="IV82" s="217"/>
    </row>
    <row r="83" spans="1:256" ht="39.75" customHeight="1" x14ac:dyDescent="0.25">
      <c r="BB83" s="352" t="s">
        <v>218</v>
      </c>
      <c r="BC83" s="353" t="str">
        <f t="shared" ref="BC83:CQ83" si="73">BC53</f>
        <v>≥ 80%</v>
      </c>
      <c r="BD83" s="353">
        <f t="shared" si="73"/>
        <v>1</v>
      </c>
      <c r="BE83" s="353">
        <f t="shared" si="73"/>
        <v>1</v>
      </c>
      <c r="BF83" s="353">
        <f t="shared" si="73"/>
        <v>1</v>
      </c>
      <c r="BG83" s="353">
        <f t="shared" si="73"/>
        <v>1</v>
      </c>
      <c r="BH83" s="353">
        <f t="shared" si="73"/>
        <v>1</v>
      </c>
      <c r="BI83" s="353">
        <f t="shared" si="73"/>
        <v>1</v>
      </c>
      <c r="BJ83" s="353">
        <f t="shared" si="73"/>
        <v>1</v>
      </c>
      <c r="BK83" s="353">
        <f t="shared" si="73"/>
        <v>1</v>
      </c>
      <c r="BL83" s="353">
        <f t="shared" si="73"/>
        <v>1</v>
      </c>
      <c r="BM83" s="353">
        <f t="shared" si="73"/>
        <v>1</v>
      </c>
      <c r="BN83" s="353">
        <f t="shared" si="73"/>
        <v>1</v>
      </c>
      <c r="BO83" s="353">
        <f t="shared" si="73"/>
        <v>1</v>
      </c>
      <c r="BP83" s="353">
        <f t="shared" si="73"/>
        <v>1</v>
      </c>
      <c r="BQ83" s="353">
        <f t="shared" si="73"/>
        <v>1</v>
      </c>
      <c r="BR83" s="353">
        <f t="shared" si="73"/>
        <v>1</v>
      </c>
      <c r="BS83" s="353">
        <f t="shared" si="73"/>
        <v>1</v>
      </c>
      <c r="BT83" s="353">
        <f t="shared" si="73"/>
        <v>1</v>
      </c>
      <c r="BU83" s="353">
        <f t="shared" si="73"/>
        <v>1</v>
      </c>
      <c r="BV83" s="353">
        <f t="shared" si="73"/>
        <v>1</v>
      </c>
      <c r="BW83" s="353">
        <f t="shared" si="73"/>
        <v>1</v>
      </c>
      <c r="BX83" s="353">
        <f t="shared" si="73"/>
        <v>1</v>
      </c>
      <c r="BY83" s="353">
        <f t="shared" si="73"/>
        <v>1</v>
      </c>
      <c r="BZ83" s="353">
        <f t="shared" si="73"/>
        <v>1</v>
      </c>
      <c r="CA83" s="353">
        <f t="shared" si="73"/>
        <v>1</v>
      </c>
      <c r="CB83" s="353">
        <f t="shared" si="73"/>
        <v>1</v>
      </c>
      <c r="CC83" s="353">
        <f t="shared" si="73"/>
        <v>1</v>
      </c>
      <c r="CD83" s="353">
        <f t="shared" si="73"/>
        <v>1</v>
      </c>
      <c r="CE83" s="353">
        <f t="shared" si="73"/>
        <v>0</v>
      </c>
      <c r="CF83" s="353">
        <f t="shared" si="73"/>
        <v>0</v>
      </c>
      <c r="CG83" s="353">
        <f t="shared" si="73"/>
        <v>0</v>
      </c>
      <c r="CH83" s="353">
        <f t="shared" si="73"/>
        <v>0</v>
      </c>
      <c r="CI83" s="353">
        <f t="shared" si="73"/>
        <v>0</v>
      </c>
      <c r="CJ83" s="353">
        <f t="shared" si="73"/>
        <v>0</v>
      </c>
      <c r="CK83" s="353">
        <f t="shared" si="73"/>
        <v>0</v>
      </c>
      <c r="CL83" s="353">
        <f t="shared" si="73"/>
        <v>0</v>
      </c>
      <c r="CM83" s="353">
        <f t="shared" si="73"/>
        <v>0</v>
      </c>
      <c r="CN83" s="353">
        <f t="shared" si="73"/>
        <v>0</v>
      </c>
      <c r="CO83" s="353">
        <f t="shared" si="73"/>
        <v>0</v>
      </c>
      <c r="CP83" s="353">
        <f t="shared" si="73"/>
        <v>0</v>
      </c>
      <c r="CQ83" s="353">
        <f t="shared" si="73"/>
        <v>0</v>
      </c>
    </row>
    <row r="84" spans="1:256" ht="19.5" customHeight="1" x14ac:dyDescent="0.25">
      <c r="BB84" s="354" t="s">
        <v>220</v>
      </c>
      <c r="BC84" s="353" t="str">
        <f t="shared" ref="BC84:CQ84" si="74">BC56</f>
        <v>≤ 2%</v>
      </c>
      <c r="BD84" s="353">
        <f t="shared" si="74"/>
        <v>0</v>
      </c>
      <c r="BE84" s="353">
        <f t="shared" si="74"/>
        <v>8.3000000000000001E-3</v>
      </c>
      <c r="BF84" s="353">
        <f t="shared" si="74"/>
        <v>8.9999999999999998E-4</v>
      </c>
      <c r="BG84" s="353">
        <f t="shared" si="74"/>
        <v>5.0000000000000001E-4</v>
      </c>
      <c r="BH84" s="353">
        <f t="shared" si="74"/>
        <v>1.15E-2</v>
      </c>
      <c r="BI84" s="353">
        <f t="shared" si="74"/>
        <v>2.2700000000000001E-2</v>
      </c>
      <c r="BJ84" s="353">
        <f t="shared" si="74"/>
        <v>2.3999999999999998E-3</v>
      </c>
      <c r="BK84" s="353">
        <f t="shared" si="74"/>
        <v>5.7000000000000002E-3</v>
      </c>
      <c r="BL84" s="353">
        <f t="shared" si="74"/>
        <v>5.0000000000000001E-4</v>
      </c>
      <c r="BM84" s="353">
        <f t="shared" si="74"/>
        <v>7.1000000000000004E-3</v>
      </c>
      <c r="BN84" s="353">
        <f t="shared" si="74"/>
        <v>8.9999999999999998E-4</v>
      </c>
      <c r="BO84" s="353">
        <f t="shared" si="74"/>
        <v>6.1000000000000004E-3</v>
      </c>
      <c r="BP84" s="353">
        <f t="shared" si="74"/>
        <v>8.0000000000000002E-3</v>
      </c>
      <c r="BQ84" s="353">
        <f t="shared" si="74"/>
        <v>8.6E-3</v>
      </c>
      <c r="BR84" s="353">
        <f t="shared" si="74"/>
        <v>2.0000000000000001E-4</v>
      </c>
      <c r="BS84" s="353">
        <f t="shared" si="74"/>
        <v>2.0000000000000001E-4</v>
      </c>
      <c r="BT84" s="353">
        <f t="shared" si="74"/>
        <v>5.0000000000000001E-4</v>
      </c>
      <c r="BU84" s="353">
        <f t="shared" si="74"/>
        <v>6.6E-3</v>
      </c>
      <c r="BV84" s="353">
        <f t="shared" si="74"/>
        <v>2.23E-2</v>
      </c>
      <c r="BW84" s="353">
        <f t="shared" si="74"/>
        <v>5.9999999999999995E-4</v>
      </c>
      <c r="BX84" s="353">
        <f t="shared" si="74"/>
        <v>1.9E-3</v>
      </c>
      <c r="BY84" s="353">
        <f t="shared" si="74"/>
        <v>2.3999999999999998E-3</v>
      </c>
      <c r="BZ84" s="353">
        <f t="shared" si="74"/>
        <v>2.5999999999999999E-3</v>
      </c>
      <c r="CA84" s="353">
        <f t="shared" si="74"/>
        <v>1.5E-3</v>
      </c>
      <c r="CB84" s="353">
        <f t="shared" si="74"/>
        <v>2.9999999999999997E-4</v>
      </c>
      <c r="CC84" s="353">
        <f t="shared" si="74"/>
        <v>3.3999999999999998E-3</v>
      </c>
      <c r="CD84" s="353">
        <f t="shared" si="74"/>
        <v>4.3E-3</v>
      </c>
      <c r="CE84" s="353">
        <f t="shared" si="74"/>
        <v>0</v>
      </c>
      <c r="CF84" s="353">
        <f t="shared" si="74"/>
        <v>0</v>
      </c>
      <c r="CG84" s="353">
        <f t="shared" si="74"/>
        <v>0</v>
      </c>
      <c r="CH84" s="353">
        <f t="shared" si="74"/>
        <v>0</v>
      </c>
      <c r="CI84" s="353">
        <f t="shared" si="74"/>
        <v>0</v>
      </c>
      <c r="CJ84" s="353">
        <f t="shared" si="74"/>
        <v>0</v>
      </c>
      <c r="CK84" s="353">
        <f t="shared" si="74"/>
        <v>0</v>
      </c>
      <c r="CL84" s="353">
        <f t="shared" si="74"/>
        <v>0</v>
      </c>
      <c r="CM84" s="353">
        <f t="shared" si="74"/>
        <v>0</v>
      </c>
      <c r="CN84" s="353">
        <f t="shared" si="74"/>
        <v>0</v>
      </c>
      <c r="CO84" s="353">
        <f t="shared" si="74"/>
        <v>0</v>
      </c>
      <c r="CP84" s="353">
        <f t="shared" si="74"/>
        <v>0</v>
      </c>
      <c r="CQ84" s="353">
        <f t="shared" si="74"/>
        <v>0</v>
      </c>
    </row>
  </sheetData>
  <mergeCells count="6">
    <mergeCell ref="BB68:BC68"/>
    <mergeCell ref="A1:AO1"/>
    <mergeCell ref="A2:CQ2"/>
    <mergeCell ref="BC3:CQ3"/>
    <mergeCell ref="BB66:BC66"/>
    <mergeCell ref="BB67:BC67"/>
  </mergeCells>
  <printOptions horizontalCentered="1"/>
  <pageMargins left="0" right="0" top="0.39370078740157483" bottom="0.19685039370078741" header="0" footer="0"/>
  <pageSetup paperSize="9" firstPageNumber="0" fitToHeight="0" orientation="landscape" horizontalDpi="300" verticalDpi="300" r:id="rId1"/>
  <headerFooter>
    <oddFooter>&amp;C
Diretoria Geral - HETRIN&amp;RPágina &amp;P de &amp;N</oddFooter>
  </headerFooter>
  <rowBreaks count="2" manualBreakCount="2">
    <brk id="34" min="1" max="94" man="1"/>
    <brk id="69" min="1" max="94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0EBF-D461-4077-B4A7-0D116236BAEA}">
  <sheetPr>
    <tabColor theme="9" tint="0.59999389629810485"/>
  </sheetPr>
  <dimension ref="A1:IV101"/>
  <sheetViews>
    <sheetView showGridLines="0" view="pageBreakPreview" zoomScaleNormal="100" zoomScaleSheetLayoutView="100" workbookViewId="0">
      <selection activeCell="CP25" sqref="CP25:CQ25"/>
    </sheetView>
  </sheetViews>
  <sheetFormatPr defaultColWidth="8.7109375" defaultRowHeight="12.75" x14ac:dyDescent="0.2"/>
  <cols>
    <col min="1" max="1" width="64.28515625" style="355" customWidth="1"/>
    <col min="2" max="10" width="15.7109375" style="355" hidden="1" customWidth="1"/>
    <col min="11" max="11" width="9.140625" style="355" hidden="1" customWidth="1"/>
    <col min="12" max="13" width="15.7109375" style="355" hidden="1" customWidth="1"/>
    <col min="14" max="15" width="17.7109375" style="355" hidden="1" customWidth="1"/>
    <col min="16" max="16" width="12.85546875" style="355" hidden="1" customWidth="1"/>
    <col min="17" max="17" width="15.28515625" style="355" hidden="1" customWidth="1"/>
    <col min="18" max="22" width="12.7109375" style="355" hidden="1" customWidth="1"/>
    <col min="23" max="25" width="12.7109375" style="412" hidden="1" customWidth="1"/>
    <col min="26" max="27" width="12.7109375" style="355" hidden="1" customWidth="1"/>
    <col min="28" max="28" width="10.42578125" style="355" hidden="1" customWidth="1"/>
    <col min="29" max="29" width="8.85546875" style="355" hidden="1" customWidth="1"/>
    <col min="30" max="41" width="15.7109375" style="355" hidden="1" customWidth="1"/>
    <col min="42" max="45" width="20.7109375" style="355" hidden="1" customWidth="1"/>
    <col min="46" max="46" width="10.42578125" style="355" hidden="1" customWidth="1"/>
    <col min="47" max="47" width="8.85546875" style="355" hidden="1" customWidth="1"/>
    <col min="48" max="48" width="10.42578125" style="355" hidden="1" customWidth="1"/>
    <col min="49" max="49" width="8.85546875" style="355" hidden="1" customWidth="1"/>
    <col min="50" max="55" width="20.7109375" style="355" hidden="1" customWidth="1"/>
    <col min="56" max="56" width="18.7109375" style="355" hidden="1" customWidth="1"/>
    <col min="57" max="61" width="20.7109375" style="355" hidden="1" customWidth="1"/>
    <col min="62" max="71" width="12" style="355" hidden="1" customWidth="1"/>
    <col min="72" max="73" width="21.140625" style="355" hidden="1" customWidth="1"/>
    <col min="74" max="75" width="20.7109375" style="355" hidden="1" customWidth="1"/>
    <col min="76" max="77" width="22.7109375" style="355" hidden="1" customWidth="1"/>
    <col min="78" max="81" width="20.7109375" style="355" hidden="1" customWidth="1"/>
    <col min="82" max="82" width="9.140625" style="355" hidden="1" customWidth="1"/>
    <col min="83" max="83" width="22" style="355" hidden="1" customWidth="1"/>
    <col min="84" max="85" width="20.7109375" style="355" hidden="1" customWidth="1"/>
    <col min="86" max="86" width="10.5703125" style="355" hidden="1" customWidth="1"/>
    <col min="87" max="87" width="8.85546875" style="355" hidden="1" customWidth="1"/>
    <col min="88" max="88" width="10.5703125" style="355" hidden="1" customWidth="1"/>
    <col min="89" max="89" width="8.85546875" style="355" hidden="1" customWidth="1"/>
    <col min="90" max="90" width="10.5703125" style="355" hidden="1" customWidth="1"/>
    <col min="91" max="91" width="8.85546875" style="355" hidden="1" customWidth="1"/>
    <col min="92" max="93" width="20.7109375" style="355" hidden="1" customWidth="1"/>
    <col min="94" max="95" width="20.7109375" style="355" customWidth="1"/>
    <col min="96" max="121" width="20.7109375" style="355" hidden="1" customWidth="1"/>
    <col min="122" max="16384" width="8.7109375" style="355"/>
  </cols>
  <sheetData>
    <row r="1" spans="1:256" s="184" customFormat="1" x14ac:dyDescent="0.2">
      <c r="A1" s="449"/>
      <c r="B1" s="449"/>
      <c r="C1" s="449"/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  <c r="AX1" s="183"/>
      <c r="AY1" s="183"/>
      <c r="AZ1" s="183"/>
      <c r="BA1" s="183"/>
      <c r="BB1" s="183"/>
      <c r="BC1" s="183"/>
      <c r="BD1" s="183"/>
      <c r="BE1" s="183"/>
      <c r="BF1" s="183"/>
      <c r="BG1" s="183"/>
      <c r="BH1" s="183"/>
      <c r="BI1" s="183"/>
      <c r="BJ1" s="183"/>
      <c r="BK1" s="183"/>
      <c r="BL1" s="183"/>
      <c r="BM1" s="183"/>
      <c r="BN1" s="183"/>
      <c r="BO1" s="183"/>
      <c r="BP1" s="183"/>
      <c r="BQ1" s="183"/>
      <c r="BR1" s="183"/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  <c r="EC1" s="183"/>
      <c r="ED1" s="183"/>
      <c r="EE1" s="183"/>
      <c r="EF1" s="183"/>
      <c r="EG1" s="183"/>
      <c r="EH1" s="183"/>
      <c r="EI1" s="183"/>
      <c r="EJ1" s="183"/>
      <c r="EK1" s="183"/>
      <c r="EL1" s="183"/>
      <c r="EM1" s="183"/>
      <c r="EN1" s="183"/>
      <c r="EO1" s="183"/>
      <c r="EP1" s="183"/>
      <c r="EQ1" s="183"/>
      <c r="ER1" s="183"/>
      <c r="ES1" s="183"/>
      <c r="ET1" s="183"/>
      <c r="EU1" s="183"/>
      <c r="EV1" s="183"/>
      <c r="EW1" s="183"/>
      <c r="EX1" s="183"/>
      <c r="EY1" s="183"/>
      <c r="EZ1" s="183"/>
      <c r="FA1" s="183"/>
      <c r="FB1" s="183"/>
      <c r="FC1" s="183"/>
      <c r="FD1" s="183"/>
      <c r="FE1" s="183"/>
      <c r="FF1" s="183"/>
      <c r="FG1" s="183"/>
      <c r="FH1" s="183"/>
      <c r="FI1" s="183"/>
      <c r="FJ1" s="183"/>
      <c r="FK1" s="183"/>
      <c r="FL1" s="183"/>
      <c r="FM1" s="183"/>
      <c r="FN1" s="183"/>
      <c r="FO1" s="183"/>
      <c r="FP1" s="183"/>
      <c r="FQ1" s="183"/>
      <c r="FR1" s="183"/>
      <c r="FS1" s="183"/>
      <c r="FT1" s="183"/>
      <c r="FU1" s="183"/>
      <c r="FV1" s="183"/>
      <c r="FW1" s="183"/>
      <c r="FX1" s="183"/>
      <c r="FY1" s="183"/>
      <c r="FZ1" s="183"/>
      <c r="GA1" s="183"/>
      <c r="GB1" s="183"/>
      <c r="GC1" s="183"/>
      <c r="GD1" s="183"/>
      <c r="GE1" s="183"/>
      <c r="GF1" s="183"/>
      <c r="GG1" s="183"/>
      <c r="GH1" s="183"/>
      <c r="GI1" s="183"/>
      <c r="GJ1" s="183"/>
      <c r="GK1" s="183"/>
      <c r="GL1" s="183"/>
      <c r="GM1" s="183"/>
      <c r="GN1" s="183"/>
      <c r="GO1" s="183"/>
      <c r="GP1" s="183"/>
      <c r="GQ1" s="183"/>
      <c r="GR1" s="183"/>
      <c r="GS1" s="183"/>
      <c r="GT1" s="183"/>
      <c r="GU1" s="183"/>
      <c r="GV1" s="183"/>
      <c r="GW1" s="183"/>
      <c r="GX1" s="183"/>
      <c r="GY1" s="183"/>
      <c r="GZ1" s="183"/>
      <c r="HA1" s="183"/>
      <c r="HB1" s="183"/>
      <c r="HC1" s="183"/>
      <c r="HD1" s="183"/>
      <c r="HE1" s="183"/>
      <c r="HF1" s="183"/>
      <c r="HG1" s="183"/>
      <c r="HH1" s="183"/>
      <c r="HI1" s="183"/>
      <c r="HJ1" s="183"/>
      <c r="HK1" s="183"/>
      <c r="HL1" s="183"/>
      <c r="HM1" s="183"/>
      <c r="HN1" s="183"/>
      <c r="HO1" s="183"/>
      <c r="HP1" s="183"/>
      <c r="HQ1" s="183"/>
      <c r="HR1" s="183"/>
      <c r="HS1" s="183"/>
      <c r="HT1" s="183"/>
      <c r="HU1" s="183"/>
      <c r="HV1" s="183"/>
      <c r="HW1" s="183"/>
      <c r="HX1" s="183"/>
      <c r="HY1" s="183"/>
      <c r="HZ1" s="183"/>
      <c r="IA1" s="183"/>
      <c r="IB1" s="183"/>
      <c r="IC1" s="183"/>
      <c r="ID1" s="183"/>
      <c r="IE1" s="183"/>
      <c r="IF1" s="183"/>
      <c r="IG1" s="183"/>
      <c r="IH1" s="183"/>
      <c r="II1" s="183"/>
      <c r="IJ1" s="183"/>
      <c r="IK1" s="183"/>
      <c r="IL1" s="183"/>
      <c r="IM1" s="183"/>
      <c r="IN1" s="183"/>
      <c r="IO1" s="183"/>
      <c r="IP1" s="183"/>
      <c r="IQ1" s="183"/>
      <c r="IR1" s="183"/>
      <c r="IS1" s="183"/>
      <c r="IT1" s="183"/>
      <c r="IU1" s="183"/>
      <c r="IV1" s="183"/>
    </row>
    <row r="2" spans="1:256" x14ac:dyDescent="0.2">
      <c r="A2" s="449"/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  <c r="Q2" s="449"/>
      <c r="R2" s="449"/>
      <c r="S2" s="449"/>
      <c r="T2" s="449"/>
      <c r="U2" s="449"/>
      <c r="V2" s="449"/>
      <c r="W2" s="449"/>
      <c r="X2" s="449"/>
      <c r="Y2" s="449"/>
    </row>
    <row r="3" spans="1:256" x14ac:dyDescent="0.2">
      <c r="A3" s="449"/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449"/>
      <c r="P3" s="449"/>
      <c r="Q3" s="449"/>
      <c r="R3" s="449"/>
      <c r="S3" s="449"/>
      <c r="T3" s="449"/>
      <c r="U3" s="449"/>
      <c r="V3" s="449"/>
      <c r="W3" s="449"/>
      <c r="X3" s="449"/>
      <c r="Y3" s="449"/>
    </row>
    <row r="4" spans="1:256" x14ac:dyDescent="0.2">
      <c r="A4" s="449"/>
      <c r="B4" s="449"/>
      <c r="C4" s="449"/>
      <c r="D4" s="449"/>
      <c r="E4" s="449"/>
      <c r="F4" s="449"/>
      <c r="G4" s="449"/>
      <c r="H4" s="449"/>
      <c r="I4" s="449"/>
      <c r="J4" s="449"/>
      <c r="K4" s="449"/>
      <c r="L4" s="449"/>
      <c r="M4" s="449"/>
      <c r="N4" s="449"/>
      <c r="O4" s="449"/>
      <c r="P4" s="449"/>
      <c r="Q4" s="449"/>
      <c r="R4" s="449"/>
      <c r="S4" s="449"/>
      <c r="T4" s="449"/>
      <c r="U4" s="449"/>
      <c r="V4" s="449"/>
      <c r="W4" s="449"/>
      <c r="X4" s="449"/>
      <c r="Y4" s="449"/>
    </row>
    <row r="5" spans="1:256" s="184" customFormat="1" x14ac:dyDescent="0.2">
      <c r="A5" s="446" t="s">
        <v>0</v>
      </c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446"/>
      <c r="Q5" s="446"/>
      <c r="R5" s="446"/>
      <c r="S5" s="446"/>
      <c r="T5" s="446"/>
      <c r="U5" s="446"/>
      <c r="V5" s="446"/>
      <c r="W5" s="446"/>
      <c r="X5" s="446"/>
      <c r="Y5" s="446"/>
      <c r="Z5" s="446"/>
      <c r="AA5" s="446"/>
      <c r="AB5" s="446"/>
      <c r="AC5" s="446"/>
      <c r="AD5" s="446"/>
      <c r="AE5" s="446"/>
      <c r="AF5" s="446"/>
      <c r="AG5" s="446"/>
      <c r="AH5" s="446"/>
      <c r="AI5" s="446"/>
      <c r="AJ5" s="446"/>
      <c r="AK5" s="446"/>
      <c r="AL5" s="446"/>
      <c r="AM5" s="446"/>
      <c r="AN5" s="446"/>
      <c r="AO5" s="446"/>
      <c r="AP5" s="446"/>
      <c r="AQ5" s="446"/>
      <c r="AR5" s="446"/>
      <c r="AS5" s="446"/>
      <c r="AT5" s="446"/>
      <c r="AU5" s="446"/>
      <c r="AV5" s="446"/>
      <c r="AW5" s="446"/>
      <c r="AX5" s="446"/>
      <c r="AY5" s="446"/>
      <c r="AZ5" s="446"/>
      <c r="BA5" s="446"/>
      <c r="BB5" s="446"/>
      <c r="BC5" s="446"/>
      <c r="BD5" s="446"/>
      <c r="BE5" s="446"/>
      <c r="BF5" s="446"/>
      <c r="BG5" s="446"/>
      <c r="BH5" s="446"/>
      <c r="BI5" s="446"/>
      <c r="BJ5" s="446"/>
      <c r="BK5" s="446"/>
      <c r="BL5" s="446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446"/>
      <c r="CH5" s="446"/>
      <c r="CI5" s="446"/>
      <c r="CJ5" s="446"/>
      <c r="CK5" s="446"/>
      <c r="CL5" s="446"/>
      <c r="CM5" s="446"/>
      <c r="CN5" s="446"/>
      <c r="CO5" s="446"/>
      <c r="CP5" s="446"/>
      <c r="CQ5" s="446"/>
      <c r="CR5" s="446"/>
      <c r="CS5" s="446"/>
      <c r="CT5" s="446"/>
      <c r="CU5" s="446"/>
      <c r="CV5" s="446"/>
      <c r="CW5" s="446"/>
      <c r="CX5" s="446"/>
      <c r="CY5" s="446"/>
      <c r="CZ5" s="446"/>
      <c r="DA5" s="446"/>
      <c r="DB5" s="446"/>
      <c r="DC5" s="446"/>
      <c r="DD5" s="446"/>
      <c r="DE5" s="446"/>
      <c r="DF5" s="446"/>
      <c r="DG5" s="446"/>
      <c r="DH5" s="446"/>
      <c r="DI5" s="446"/>
      <c r="DJ5" s="446"/>
      <c r="DK5" s="446"/>
      <c r="DL5" s="446"/>
      <c r="DM5" s="446"/>
      <c r="DN5" s="446"/>
      <c r="DO5" s="446"/>
      <c r="DP5" s="446"/>
      <c r="DQ5" s="446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  <c r="EC5" s="183"/>
      <c r="ED5" s="183"/>
      <c r="EE5" s="183"/>
      <c r="EF5" s="183"/>
      <c r="EG5" s="183"/>
      <c r="EH5" s="183"/>
      <c r="EI5" s="183"/>
      <c r="EJ5" s="183"/>
      <c r="EK5" s="183"/>
      <c r="EL5" s="183"/>
      <c r="EM5" s="183"/>
      <c r="EN5" s="183"/>
      <c r="EO5" s="183"/>
      <c r="EP5" s="183"/>
      <c r="EQ5" s="183"/>
      <c r="ER5" s="183"/>
      <c r="ES5" s="183"/>
      <c r="ET5" s="183"/>
      <c r="EU5" s="183"/>
      <c r="EV5" s="183"/>
      <c r="EW5" s="183"/>
      <c r="EX5" s="183"/>
      <c r="EY5" s="183"/>
      <c r="EZ5" s="183"/>
      <c r="FA5" s="183"/>
      <c r="FB5" s="183"/>
      <c r="FC5" s="183"/>
      <c r="FD5" s="183"/>
      <c r="FE5" s="183"/>
      <c r="FF5" s="183"/>
      <c r="FG5" s="183"/>
      <c r="FH5" s="183"/>
      <c r="FI5" s="183"/>
      <c r="FJ5" s="183"/>
      <c r="FK5" s="183"/>
      <c r="FL5" s="183"/>
      <c r="FM5" s="183"/>
      <c r="FN5" s="183"/>
      <c r="FO5" s="183"/>
      <c r="FP5" s="183"/>
      <c r="FQ5" s="183"/>
      <c r="FR5" s="183"/>
      <c r="FS5" s="183"/>
      <c r="FT5" s="183"/>
      <c r="FU5" s="183"/>
      <c r="FV5" s="183"/>
      <c r="FW5" s="183"/>
      <c r="FX5" s="183"/>
      <c r="FY5" s="183"/>
      <c r="FZ5" s="183"/>
      <c r="GA5" s="183"/>
      <c r="GB5" s="183"/>
      <c r="GC5" s="183"/>
      <c r="GD5" s="183"/>
      <c r="GE5" s="183"/>
      <c r="GF5" s="183"/>
      <c r="GG5" s="183"/>
      <c r="GH5" s="183"/>
      <c r="GI5" s="183"/>
      <c r="GJ5" s="183"/>
      <c r="GK5" s="183"/>
      <c r="GL5" s="183"/>
      <c r="GM5" s="183"/>
      <c r="GN5" s="183"/>
      <c r="GO5" s="183"/>
      <c r="GP5" s="183"/>
      <c r="GQ5" s="183"/>
      <c r="GR5" s="183"/>
      <c r="GS5" s="183"/>
      <c r="GT5" s="183"/>
      <c r="GU5" s="183"/>
      <c r="GV5" s="183"/>
      <c r="GW5" s="183"/>
      <c r="GX5" s="183"/>
      <c r="GY5" s="183"/>
      <c r="GZ5" s="183"/>
      <c r="HA5" s="183"/>
      <c r="HB5" s="183"/>
      <c r="HC5" s="183"/>
      <c r="HD5" s="183"/>
      <c r="HE5" s="183"/>
      <c r="HF5" s="183"/>
      <c r="HG5" s="183"/>
      <c r="HH5" s="183"/>
      <c r="HI5" s="183"/>
      <c r="HJ5" s="183"/>
      <c r="HK5" s="183"/>
      <c r="HL5" s="183"/>
      <c r="HM5" s="183"/>
      <c r="HN5" s="183"/>
      <c r="HO5" s="183"/>
      <c r="HP5" s="183"/>
      <c r="HQ5" s="183"/>
      <c r="HR5" s="183"/>
      <c r="HS5" s="183"/>
      <c r="HT5" s="183"/>
      <c r="HU5" s="183"/>
      <c r="HV5" s="183"/>
      <c r="HW5" s="183"/>
      <c r="HX5" s="183"/>
      <c r="HY5" s="183"/>
      <c r="HZ5" s="183"/>
      <c r="IA5" s="183"/>
      <c r="IB5" s="183"/>
      <c r="IC5" s="183"/>
      <c r="ID5" s="183"/>
      <c r="IE5" s="183"/>
      <c r="IF5" s="183"/>
      <c r="IG5" s="183"/>
      <c r="IH5" s="183"/>
      <c r="II5" s="183"/>
      <c r="IJ5" s="183"/>
      <c r="IK5" s="183"/>
      <c r="IL5" s="183"/>
      <c r="IM5" s="183"/>
      <c r="IN5" s="183"/>
      <c r="IO5" s="183"/>
      <c r="IP5" s="183"/>
      <c r="IQ5" s="183"/>
      <c r="IR5" s="183"/>
      <c r="IS5" s="183"/>
      <c r="IT5" s="183"/>
      <c r="IU5" s="183"/>
      <c r="IV5" s="183"/>
    </row>
    <row r="6" spans="1:256" x14ac:dyDescent="0.2">
      <c r="A6" s="356" t="s">
        <v>238</v>
      </c>
      <c r="B6" s="450" t="s">
        <v>5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R6" s="451"/>
      <c r="AS6" s="451"/>
      <c r="AT6" s="451"/>
      <c r="AU6" s="451"/>
      <c r="AV6" s="451"/>
      <c r="AW6" s="451"/>
      <c r="AX6" s="451"/>
      <c r="AY6" s="451"/>
      <c r="AZ6" s="451"/>
      <c r="BA6" s="451"/>
      <c r="BB6" s="451"/>
      <c r="BC6" s="451"/>
      <c r="BD6" s="451"/>
      <c r="BE6" s="451"/>
      <c r="BF6" s="451"/>
      <c r="BG6" s="451"/>
      <c r="BH6" s="451"/>
      <c r="BI6" s="451"/>
      <c r="BJ6" s="451"/>
      <c r="BK6" s="451"/>
      <c r="BL6" s="451"/>
      <c r="BM6" s="451"/>
      <c r="BN6" s="451"/>
      <c r="BO6" s="451"/>
      <c r="BP6" s="451"/>
      <c r="BQ6" s="451"/>
      <c r="BR6" s="451"/>
      <c r="BS6" s="451"/>
      <c r="BT6" s="451"/>
      <c r="BU6" s="451"/>
      <c r="BV6" s="451"/>
      <c r="BW6" s="451"/>
      <c r="BX6" s="451"/>
      <c r="BY6" s="451"/>
      <c r="BZ6" s="451"/>
      <c r="CA6" s="451"/>
      <c r="CB6" s="451"/>
      <c r="CC6" s="451"/>
      <c r="CD6" s="451"/>
      <c r="CE6" s="451"/>
      <c r="CF6" s="451"/>
      <c r="CG6" s="451"/>
      <c r="CH6" s="451"/>
      <c r="CI6" s="451"/>
      <c r="CJ6" s="451"/>
      <c r="CK6" s="451"/>
      <c r="CL6" s="451"/>
      <c r="CM6" s="451"/>
      <c r="CN6" s="451"/>
      <c r="CO6" s="451"/>
      <c r="CP6" s="451"/>
      <c r="CQ6" s="451"/>
      <c r="CR6" s="451"/>
      <c r="CS6" s="451"/>
      <c r="CT6" s="451"/>
      <c r="CU6" s="451"/>
      <c r="CV6" s="451"/>
      <c r="CW6" s="451"/>
      <c r="CX6" s="451"/>
      <c r="CY6" s="451"/>
      <c r="CZ6" s="451"/>
      <c r="DA6" s="451"/>
      <c r="DB6" s="451"/>
      <c r="DC6" s="451"/>
      <c r="DD6" s="451"/>
      <c r="DE6" s="451"/>
      <c r="DF6" s="451"/>
      <c r="DG6" s="451"/>
      <c r="DH6" s="451"/>
      <c r="DI6" s="451"/>
      <c r="DJ6" s="451"/>
      <c r="DK6" s="451"/>
      <c r="DL6" s="451"/>
      <c r="DM6" s="451"/>
      <c r="DN6" s="451"/>
      <c r="DO6" s="451"/>
      <c r="DP6" s="451"/>
      <c r="DQ6" s="451"/>
    </row>
    <row r="7" spans="1:256" x14ac:dyDescent="0.2">
      <c r="A7" s="357" t="s">
        <v>239</v>
      </c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9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58"/>
      <c r="AK7" s="358"/>
      <c r="AL7" s="358"/>
      <c r="AM7" s="358"/>
      <c r="AN7" s="358"/>
      <c r="AO7" s="358"/>
      <c r="AP7" s="358"/>
      <c r="AQ7" s="358"/>
      <c r="AR7" s="358"/>
      <c r="AS7" s="358"/>
      <c r="AT7" s="358"/>
      <c r="AU7" s="358"/>
      <c r="AV7" s="358"/>
      <c r="AW7" s="358"/>
      <c r="AX7" s="358"/>
      <c r="AY7" s="358"/>
      <c r="AZ7" s="358"/>
      <c r="BA7" s="358"/>
      <c r="BB7" s="358"/>
      <c r="BC7" s="358"/>
      <c r="BD7" s="358"/>
      <c r="BE7" s="358"/>
      <c r="BF7" s="358"/>
      <c r="BG7" s="358"/>
      <c r="BH7" s="358"/>
      <c r="BI7" s="358"/>
      <c r="BJ7" s="358"/>
      <c r="BK7" s="358"/>
      <c r="BL7" s="358"/>
      <c r="BM7" s="358"/>
      <c r="BN7" s="358"/>
      <c r="BO7" s="358"/>
      <c r="BP7" s="358"/>
      <c r="BQ7" s="358"/>
      <c r="BR7" s="358"/>
      <c r="BS7" s="358"/>
      <c r="BT7" s="358"/>
      <c r="BU7" s="358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  <c r="CV7" s="358"/>
      <c r="CW7" s="358"/>
      <c r="CX7" s="358"/>
      <c r="CY7" s="358"/>
      <c r="CZ7" s="358"/>
      <c r="DA7" s="358"/>
      <c r="DB7" s="358"/>
      <c r="DC7" s="358"/>
      <c r="DD7" s="358"/>
      <c r="DE7" s="358"/>
      <c r="DF7" s="358"/>
      <c r="DG7" s="358"/>
      <c r="DH7" s="358"/>
      <c r="DI7" s="358"/>
      <c r="DJ7" s="358"/>
      <c r="DK7" s="358"/>
      <c r="DL7" s="358"/>
      <c r="DM7" s="358"/>
      <c r="DN7" s="358"/>
      <c r="DO7" s="358"/>
      <c r="DP7" s="358"/>
      <c r="DQ7" s="358"/>
    </row>
    <row r="8" spans="1:256" s="361" customFormat="1" x14ac:dyDescent="0.2">
      <c r="A8" s="360" t="s">
        <v>240</v>
      </c>
      <c r="B8" s="452">
        <v>44562</v>
      </c>
      <c r="C8" s="453"/>
      <c r="D8" s="452">
        <v>44593</v>
      </c>
      <c r="E8" s="453"/>
      <c r="F8" s="452">
        <v>44621</v>
      </c>
      <c r="G8" s="453"/>
      <c r="H8" s="452">
        <v>44652</v>
      </c>
      <c r="I8" s="453"/>
      <c r="J8" s="452">
        <v>44682</v>
      </c>
      <c r="K8" s="453"/>
      <c r="L8" s="452">
        <v>44713</v>
      </c>
      <c r="M8" s="453"/>
      <c r="N8" s="452">
        <v>44743</v>
      </c>
      <c r="O8" s="453"/>
      <c r="P8" s="452">
        <v>44774</v>
      </c>
      <c r="Q8" s="453"/>
      <c r="R8" s="452">
        <v>44805</v>
      </c>
      <c r="S8" s="453"/>
      <c r="T8" s="452">
        <v>44835</v>
      </c>
      <c r="U8" s="453"/>
      <c r="V8" s="452">
        <v>44866</v>
      </c>
      <c r="W8" s="453"/>
      <c r="X8" s="452">
        <v>44896</v>
      </c>
      <c r="Y8" s="453"/>
      <c r="Z8" s="452" t="e">
        <f ca="1">_xll.FIMMÊS(X8,0)+1</f>
        <v>#NAME?</v>
      </c>
      <c r="AA8" s="453"/>
      <c r="AB8" s="452" t="e">
        <f ca="1">_xll.FIMMÊS(Z8,0)+1</f>
        <v>#NAME?</v>
      </c>
      <c r="AC8" s="453"/>
      <c r="AD8" s="452" t="e">
        <f ca="1">_xll.FIMMÊS(AB8,0)+1</f>
        <v>#NAME?</v>
      </c>
      <c r="AE8" s="453"/>
      <c r="AF8" s="454" t="e">
        <f ca="1">_xll.FIMMÊS(AD8,0)+1</f>
        <v>#NAME?</v>
      </c>
      <c r="AG8" s="455"/>
      <c r="AH8" s="454" t="e">
        <f ca="1">_xll.FIMMÊS(AF8,0)+1</f>
        <v>#NAME?</v>
      </c>
      <c r="AI8" s="455"/>
      <c r="AJ8" s="454" t="e">
        <f ca="1">_xll.FIMMÊS(AH8,0)+1</f>
        <v>#NAME?</v>
      </c>
      <c r="AK8" s="455"/>
      <c r="AL8" s="454" t="e">
        <f ca="1">_xll.FIMMÊS(AJ8,0)+1</f>
        <v>#NAME?</v>
      </c>
      <c r="AM8" s="455"/>
      <c r="AN8" s="454" t="e">
        <f ca="1">_xll.FIMMÊS(AL8,0)+1</f>
        <v>#NAME?</v>
      </c>
      <c r="AO8" s="455"/>
      <c r="AP8" s="454" t="e">
        <f ca="1">_xll.FIMMÊS(AN8,0)+1</f>
        <v>#NAME?</v>
      </c>
      <c r="AQ8" s="455"/>
      <c r="AR8" s="454" t="e">
        <f ca="1">_xll.FIMMÊS(AP8,0)+1</f>
        <v>#NAME?</v>
      </c>
      <c r="AS8" s="455"/>
      <c r="AT8" s="454" t="e">
        <f ca="1">_xll.FIMMÊS(AR8,0)+1</f>
        <v>#NAME?</v>
      </c>
      <c r="AU8" s="455"/>
      <c r="AV8" s="454" t="e">
        <f ca="1">_xll.FIMMÊS(AT8,0)+1</f>
        <v>#NAME?</v>
      </c>
      <c r="AW8" s="455"/>
      <c r="AX8" s="454" t="e">
        <f ca="1">_xll.FIMMÊS(AV8,0)+1</f>
        <v>#NAME?</v>
      </c>
      <c r="AY8" s="455"/>
      <c r="AZ8" s="454" t="e">
        <f ca="1">_xll.FIMMÊS(AX8,0)+1</f>
        <v>#NAME?</v>
      </c>
      <c r="BA8" s="455"/>
      <c r="BB8" s="454" t="e">
        <f ca="1">_xll.FIMMÊS(AZ8,0)+1</f>
        <v>#NAME?</v>
      </c>
      <c r="BC8" s="455"/>
      <c r="BD8" s="454" t="e">
        <f ca="1">_xll.FIMMÊS(BB8,0)+1</f>
        <v>#NAME?</v>
      </c>
      <c r="BE8" s="455"/>
      <c r="BF8" s="454" t="e">
        <f ca="1">_xll.FIMMÊS(BD8,0)+1</f>
        <v>#NAME?</v>
      </c>
      <c r="BG8" s="455"/>
      <c r="BH8" s="454" t="e">
        <f ca="1">_xll.FIMMÊS(BF8,0)+1</f>
        <v>#NAME?</v>
      </c>
      <c r="BI8" s="455"/>
      <c r="BJ8" s="454" t="e">
        <f ca="1">_xll.FIMMÊS(BH8,0)+1</f>
        <v>#NAME?</v>
      </c>
      <c r="BK8" s="455"/>
      <c r="BL8" s="454" t="e">
        <f ca="1">_xll.FIMMÊS(BJ8,0)+1</f>
        <v>#NAME?</v>
      </c>
      <c r="BM8" s="455"/>
      <c r="BN8" s="454" t="e">
        <f ca="1">_xll.FIMMÊS(BL8,0)+1</f>
        <v>#NAME?</v>
      </c>
      <c r="BO8" s="455"/>
      <c r="BP8" s="454" t="e">
        <f ca="1">_xll.FIMMÊS(BN8,0)+1</f>
        <v>#NAME?</v>
      </c>
      <c r="BQ8" s="455"/>
      <c r="BR8" s="454" t="e">
        <f ca="1">_xll.FIMMÊS(BP8,0)+1</f>
        <v>#NAME?</v>
      </c>
      <c r="BS8" s="455"/>
      <c r="BT8" s="454" t="e">
        <f ca="1">_xll.FIMMÊS(BR8,0)+1</f>
        <v>#NAME?</v>
      </c>
      <c r="BU8" s="455"/>
      <c r="BV8" s="454" t="e">
        <f ca="1">_xll.FIMMÊS(BT8,0)+1</f>
        <v>#NAME?</v>
      </c>
      <c r="BW8" s="455"/>
      <c r="BX8" s="454" t="e">
        <f ca="1">_xll.FIMMÊS(BV8,0)+1</f>
        <v>#NAME?</v>
      </c>
      <c r="BY8" s="455"/>
      <c r="BZ8" s="454" t="e">
        <f ca="1">_xll.FIMMÊS(BX8,0)+1</f>
        <v>#NAME?</v>
      </c>
      <c r="CA8" s="455"/>
      <c r="CB8" s="454" t="e">
        <f ca="1">_xll.FIMMÊS(BZ8,0)+1</f>
        <v>#NAME?</v>
      </c>
      <c r="CC8" s="455"/>
      <c r="CD8" s="454" t="e">
        <f ca="1">_xll.FIMMÊS(CB8,0)+1</f>
        <v>#NAME?</v>
      </c>
      <c r="CE8" s="455"/>
      <c r="CF8" s="454" t="e">
        <f ca="1">_xll.FIMMÊS(CD8,0)+1</f>
        <v>#NAME?</v>
      </c>
      <c r="CG8" s="455"/>
      <c r="CH8" s="454" t="e">
        <f ca="1">_xll.FIMMÊS(CF8,0)+1</f>
        <v>#NAME?</v>
      </c>
      <c r="CI8" s="455"/>
      <c r="CJ8" s="454" t="e">
        <f ca="1">_xll.FIMMÊS(CH8,0)+1</f>
        <v>#NAME?</v>
      </c>
      <c r="CK8" s="455"/>
      <c r="CL8" s="454" t="e">
        <f ca="1">_xll.FIMMÊS(CJ8,0)+1</f>
        <v>#NAME?</v>
      </c>
      <c r="CM8" s="455"/>
      <c r="CN8" s="454" t="e">
        <f ca="1">_xll.FIMMÊS(CL8,0)+1</f>
        <v>#NAME?</v>
      </c>
      <c r="CO8" s="455"/>
      <c r="CP8" s="454" t="e">
        <f ca="1">_xll.FIMMÊS(CN8,0)+1</f>
        <v>#NAME?</v>
      </c>
      <c r="CQ8" s="455"/>
      <c r="CR8" s="454" t="e">
        <f ca="1">_xll.FIMMÊS(CP8,0)+1</f>
        <v>#NAME?</v>
      </c>
      <c r="CS8" s="455"/>
      <c r="CT8" s="454" t="e">
        <f ca="1">_xll.FIMMÊS(CR8,0)+1</f>
        <v>#NAME?</v>
      </c>
      <c r="CU8" s="455"/>
      <c r="CV8" s="454" t="e">
        <f ca="1">_xll.FIMMÊS(CT8,0)+1</f>
        <v>#NAME?</v>
      </c>
      <c r="CW8" s="455"/>
      <c r="CX8" s="454" t="e">
        <f ca="1">_xll.FIMMÊS(CV8,0)+1</f>
        <v>#NAME?</v>
      </c>
      <c r="CY8" s="455"/>
      <c r="CZ8" s="454" t="e">
        <f ca="1">_xll.FIMMÊS(CX8,0)+1</f>
        <v>#NAME?</v>
      </c>
      <c r="DA8" s="455"/>
      <c r="DB8" s="454" t="e">
        <f ca="1">_xll.FIMMÊS(CZ8,0)+1</f>
        <v>#NAME?</v>
      </c>
      <c r="DC8" s="455"/>
      <c r="DD8" s="454" t="e">
        <f ca="1">_xll.FIMMÊS(DB8,0)+1</f>
        <v>#NAME?</v>
      </c>
      <c r="DE8" s="455"/>
      <c r="DF8" s="454" t="e">
        <f ca="1">_xll.FIMMÊS(DD8,0)+1</f>
        <v>#NAME?</v>
      </c>
      <c r="DG8" s="455"/>
      <c r="DH8" s="454" t="e">
        <f ca="1">_xll.FIMMÊS(DF8,0)+1</f>
        <v>#NAME?</v>
      </c>
      <c r="DI8" s="455"/>
      <c r="DJ8" s="454" t="e">
        <f ca="1">_xll.FIMMÊS(DH8,0)+1</f>
        <v>#NAME?</v>
      </c>
      <c r="DK8" s="455"/>
      <c r="DL8" s="454" t="e">
        <f ca="1">_xll.FIMMÊS(DJ8,0)+1</f>
        <v>#NAME?</v>
      </c>
      <c r="DM8" s="455"/>
      <c r="DN8" s="454" t="e">
        <f ca="1">_xll.FIMMÊS(DL8,0)+1</f>
        <v>#NAME?</v>
      </c>
      <c r="DO8" s="455"/>
      <c r="DP8" s="454" t="e">
        <f ca="1">_xll.FIMMÊS(DN8,0)+1</f>
        <v>#NAME?</v>
      </c>
      <c r="DQ8" s="455"/>
    </row>
    <row r="9" spans="1:256" ht="12.75" customHeight="1" x14ac:dyDescent="0.2">
      <c r="A9" s="362" t="s">
        <v>28</v>
      </c>
      <c r="B9" s="456"/>
      <c r="C9" s="457"/>
      <c r="D9" s="458"/>
      <c r="E9" s="459"/>
      <c r="F9" s="460"/>
      <c r="G9" s="459"/>
      <c r="H9" s="460"/>
      <c r="I9" s="459"/>
      <c r="J9" s="460"/>
      <c r="K9" s="459"/>
      <c r="L9" s="460"/>
      <c r="M9" s="459"/>
      <c r="N9" s="460"/>
      <c r="O9" s="459"/>
      <c r="P9" s="460"/>
      <c r="Q9" s="459"/>
      <c r="R9" s="460">
        <v>0.96230000000000004</v>
      </c>
      <c r="S9" s="459"/>
      <c r="T9" s="460">
        <v>0.98399999999999999</v>
      </c>
      <c r="U9" s="459"/>
      <c r="V9" s="460">
        <v>0.93910000000000005</v>
      </c>
      <c r="W9" s="461"/>
      <c r="X9" s="460">
        <v>0.95499999999999996</v>
      </c>
      <c r="Y9" s="461"/>
      <c r="Z9" s="460">
        <v>0.97</v>
      </c>
      <c r="AA9" s="461"/>
      <c r="AB9" s="460">
        <v>0.83</v>
      </c>
      <c r="AC9" s="459"/>
      <c r="AD9" s="460">
        <v>0.93</v>
      </c>
      <c r="AE9" s="459"/>
      <c r="AF9" s="462">
        <v>0.92</v>
      </c>
      <c r="AG9" s="463"/>
      <c r="AH9" s="462">
        <v>0.97896213183730718</v>
      </c>
      <c r="AI9" s="463"/>
      <c r="AJ9" s="462">
        <v>0.94011976047904189</v>
      </c>
      <c r="AK9" s="463"/>
      <c r="AL9" s="462">
        <v>0.93689999999999996</v>
      </c>
      <c r="AM9" s="463"/>
      <c r="AN9" s="462">
        <v>0.95590327169274536</v>
      </c>
      <c r="AO9" s="463"/>
      <c r="AP9" s="462">
        <v>0.95489999999999997</v>
      </c>
      <c r="AQ9" s="463"/>
      <c r="AR9" s="462">
        <v>0.94450000000000001</v>
      </c>
      <c r="AS9" s="463"/>
      <c r="AT9" s="462">
        <v>0.98670000000000002</v>
      </c>
      <c r="AU9" s="463"/>
      <c r="AV9" s="462">
        <v>0.97299999999999998</v>
      </c>
      <c r="AW9" s="463"/>
      <c r="AX9" s="462">
        <v>0.95140000000000002</v>
      </c>
      <c r="AY9" s="463"/>
      <c r="AZ9" s="462">
        <v>0.95055821371610849</v>
      </c>
      <c r="BA9" s="463"/>
      <c r="BB9" s="462">
        <v>0.97289586305278175</v>
      </c>
      <c r="BC9" s="463"/>
      <c r="BD9" s="462">
        <v>0.99561403508771928</v>
      </c>
      <c r="BE9" s="463"/>
      <c r="BF9" s="462">
        <v>0.9957865168539326</v>
      </c>
      <c r="BG9" s="463"/>
      <c r="BH9" s="462">
        <v>0.99416058394160589</v>
      </c>
      <c r="BI9" s="463"/>
      <c r="BJ9" s="462">
        <v>0.98727015558698727</v>
      </c>
      <c r="BK9" s="463"/>
      <c r="BL9" s="462">
        <v>0.99288762446657186</v>
      </c>
      <c r="BM9" s="463"/>
      <c r="BN9" s="462">
        <v>0.99707174231332363</v>
      </c>
      <c r="BO9" s="463"/>
      <c r="BP9" s="462">
        <v>0.99858557284299854</v>
      </c>
      <c r="BQ9" s="463"/>
      <c r="BR9" s="462">
        <v>0.99707174231332363</v>
      </c>
      <c r="BS9" s="463"/>
      <c r="BT9" s="462">
        <v>0.99562043795620436</v>
      </c>
      <c r="BU9" s="463"/>
      <c r="BV9" s="462">
        <v>0.98865248226950353</v>
      </c>
      <c r="BW9" s="463"/>
      <c r="BX9" s="462">
        <v>0.99687010954616584</v>
      </c>
      <c r="BY9" s="463"/>
      <c r="BZ9" s="462">
        <v>0.99432624113475176</v>
      </c>
      <c r="CA9" s="463"/>
      <c r="CB9" s="462">
        <v>0.98837209302325579</v>
      </c>
      <c r="CC9" s="463"/>
      <c r="CD9" s="462">
        <v>0.99576868829337095</v>
      </c>
      <c r="CE9" s="463"/>
      <c r="CF9" s="462">
        <v>0.98978102189781025</v>
      </c>
      <c r="CG9" s="463"/>
      <c r="CH9" s="462">
        <v>0.99290780141843971</v>
      </c>
      <c r="CI9" s="463"/>
      <c r="CJ9" s="462">
        <v>0.98589562764456984</v>
      </c>
      <c r="CK9" s="463"/>
      <c r="CL9" s="462">
        <v>0.91959064327485385</v>
      </c>
      <c r="CM9" s="463"/>
      <c r="CN9" s="462">
        <v>0.98439716312056735</v>
      </c>
      <c r="CO9" s="463"/>
      <c r="CP9" s="462">
        <v>0.98391812865497075</v>
      </c>
      <c r="CQ9" s="463"/>
      <c r="CR9" s="462">
        <v>0</v>
      </c>
      <c r="CS9" s="463"/>
      <c r="CT9" s="462">
        <v>0</v>
      </c>
      <c r="CU9" s="463"/>
      <c r="CV9" s="462">
        <v>0</v>
      </c>
      <c r="CW9" s="463"/>
      <c r="CX9" s="462">
        <v>0</v>
      </c>
      <c r="CY9" s="463"/>
      <c r="CZ9" s="462">
        <v>0</v>
      </c>
      <c r="DA9" s="463"/>
      <c r="DB9" s="462">
        <v>0</v>
      </c>
      <c r="DC9" s="463"/>
      <c r="DD9" s="462">
        <v>0</v>
      </c>
      <c r="DE9" s="463"/>
      <c r="DF9" s="462">
        <v>0</v>
      </c>
      <c r="DG9" s="463"/>
      <c r="DH9" s="462">
        <v>0</v>
      </c>
      <c r="DI9" s="463"/>
      <c r="DJ9" s="462">
        <v>0</v>
      </c>
      <c r="DK9" s="463"/>
      <c r="DL9" s="462">
        <v>0</v>
      </c>
      <c r="DM9" s="463"/>
      <c r="DN9" s="462">
        <v>0</v>
      </c>
      <c r="DO9" s="463"/>
      <c r="DP9" s="462">
        <v>0</v>
      </c>
      <c r="DQ9" s="463"/>
    </row>
    <row r="10" spans="1:256" ht="12.75" customHeight="1" x14ac:dyDescent="0.2">
      <c r="A10" s="362" t="s">
        <v>30</v>
      </c>
      <c r="B10" s="456"/>
      <c r="C10" s="457"/>
      <c r="D10" s="458"/>
      <c r="E10" s="459"/>
      <c r="F10" s="460"/>
      <c r="G10" s="459"/>
      <c r="H10" s="460"/>
      <c r="I10" s="459"/>
      <c r="J10" s="460"/>
      <c r="K10" s="459"/>
      <c r="L10" s="460"/>
      <c r="M10" s="459"/>
      <c r="N10" s="460"/>
      <c r="O10" s="459"/>
      <c r="P10" s="460"/>
      <c r="Q10" s="459"/>
      <c r="R10" s="460">
        <v>0.77680000000000005</v>
      </c>
      <c r="S10" s="459"/>
      <c r="T10" s="460">
        <v>0.84050000000000002</v>
      </c>
      <c r="U10" s="461"/>
      <c r="V10" s="460">
        <v>0.79420000000000002</v>
      </c>
      <c r="W10" s="461"/>
      <c r="X10" s="460">
        <v>0.78410000000000002</v>
      </c>
      <c r="Y10" s="461"/>
      <c r="Z10" s="460">
        <v>0.83</v>
      </c>
      <c r="AA10" s="461"/>
      <c r="AB10" s="460">
        <v>0.71</v>
      </c>
      <c r="AC10" s="459"/>
      <c r="AD10" s="460">
        <v>0.77</v>
      </c>
      <c r="AE10" s="459"/>
      <c r="AF10" s="462">
        <v>0.79</v>
      </c>
      <c r="AG10" s="463"/>
      <c r="AH10" s="462">
        <v>0.74754558204768584</v>
      </c>
      <c r="AI10" s="463"/>
      <c r="AJ10" s="462">
        <v>0.70144927536231882</v>
      </c>
      <c r="AK10" s="463"/>
      <c r="AL10" s="462">
        <v>0.74329999999999996</v>
      </c>
      <c r="AM10" s="463"/>
      <c r="AN10" s="462">
        <v>0.88905325443786987</v>
      </c>
      <c r="AO10" s="463"/>
      <c r="AP10" s="462">
        <v>0.82769999999999999</v>
      </c>
      <c r="AQ10" s="463"/>
      <c r="AR10" s="462">
        <v>0.76400000000000001</v>
      </c>
      <c r="AS10" s="463"/>
      <c r="AT10" s="462">
        <v>0.90200000000000002</v>
      </c>
      <c r="AU10" s="463"/>
      <c r="AV10" s="462">
        <v>0.92789999999999995</v>
      </c>
      <c r="AW10" s="463"/>
      <c r="AX10" s="462">
        <v>0.90349999999999997</v>
      </c>
      <c r="AY10" s="463"/>
      <c r="AZ10" s="462">
        <v>0.95977011494252873</v>
      </c>
      <c r="BA10" s="463"/>
      <c r="BB10" s="462">
        <v>0.95230998509687037</v>
      </c>
      <c r="BC10" s="463"/>
      <c r="BD10" s="462">
        <v>0.95594713656387664</v>
      </c>
      <c r="BE10" s="463"/>
      <c r="BF10" s="462">
        <v>0.9568965517241379</v>
      </c>
      <c r="BG10" s="463"/>
      <c r="BH10" s="462">
        <v>0.96681749622926094</v>
      </c>
      <c r="BI10" s="463"/>
      <c r="BJ10" s="462">
        <v>0.9800285306704708</v>
      </c>
      <c r="BK10" s="463"/>
      <c r="BL10" s="462">
        <v>0.97379912663755464</v>
      </c>
      <c r="BM10" s="463"/>
      <c r="BN10" s="462">
        <v>0.95751138088012144</v>
      </c>
      <c r="BO10" s="463"/>
      <c r="BP10" s="462">
        <v>0.98417266187050356</v>
      </c>
      <c r="BQ10" s="463"/>
      <c r="BR10" s="462">
        <v>0.98939393939393938</v>
      </c>
      <c r="BS10" s="463"/>
      <c r="BT10" s="462">
        <v>0.96671709531013617</v>
      </c>
      <c r="BU10" s="463"/>
      <c r="BV10" s="462">
        <v>0.91778774289985054</v>
      </c>
      <c r="BW10" s="463"/>
      <c r="BX10" s="462">
        <v>0.92611683848797255</v>
      </c>
      <c r="BY10" s="463"/>
      <c r="BZ10" s="462">
        <v>0.95132743362831862</v>
      </c>
      <c r="CA10" s="463"/>
      <c r="CB10" s="462">
        <v>0.93836671802773497</v>
      </c>
      <c r="CC10" s="463"/>
      <c r="CD10" s="462">
        <v>0.93161094224924013</v>
      </c>
      <c r="CE10" s="463"/>
      <c r="CF10" s="462">
        <v>0.96827794561933533</v>
      </c>
      <c r="CG10" s="463"/>
      <c r="CH10" s="462">
        <v>0.95729013254786455</v>
      </c>
      <c r="CI10" s="463"/>
      <c r="CJ10" s="462">
        <v>0.94744525547445257</v>
      </c>
      <c r="CK10" s="463"/>
      <c r="CL10" s="462">
        <v>0.93898809523809523</v>
      </c>
      <c r="CM10" s="463"/>
      <c r="CN10" s="462">
        <v>0.9257057949479941</v>
      </c>
      <c r="CO10" s="463"/>
      <c r="CP10" s="462">
        <v>0.9504504504504504</v>
      </c>
      <c r="CQ10" s="463"/>
      <c r="CR10" s="462">
        <v>0</v>
      </c>
      <c r="CS10" s="463"/>
      <c r="CT10" s="462">
        <v>0</v>
      </c>
      <c r="CU10" s="463"/>
      <c r="CV10" s="462">
        <v>0</v>
      </c>
      <c r="CW10" s="463"/>
      <c r="CX10" s="462">
        <v>0</v>
      </c>
      <c r="CY10" s="463"/>
      <c r="CZ10" s="462">
        <v>0</v>
      </c>
      <c r="DA10" s="463"/>
      <c r="DB10" s="462">
        <v>0</v>
      </c>
      <c r="DC10" s="463"/>
      <c r="DD10" s="462">
        <v>0</v>
      </c>
      <c r="DE10" s="463"/>
      <c r="DF10" s="462">
        <v>0</v>
      </c>
      <c r="DG10" s="463"/>
      <c r="DH10" s="462">
        <v>0</v>
      </c>
      <c r="DI10" s="463"/>
      <c r="DJ10" s="462">
        <v>0</v>
      </c>
      <c r="DK10" s="463"/>
      <c r="DL10" s="462">
        <v>0</v>
      </c>
      <c r="DM10" s="463"/>
      <c r="DN10" s="462">
        <v>0</v>
      </c>
      <c r="DO10" s="463"/>
      <c r="DP10" s="462">
        <v>0</v>
      </c>
      <c r="DQ10" s="463"/>
    </row>
    <row r="11" spans="1:256" ht="12.75" hidden="1" customHeight="1" x14ac:dyDescent="0.2">
      <c r="A11" s="362" t="s">
        <v>32</v>
      </c>
      <c r="B11" s="456"/>
      <c r="C11" s="457"/>
      <c r="D11" s="458"/>
      <c r="E11" s="459"/>
      <c r="F11" s="460"/>
      <c r="G11" s="459"/>
      <c r="H11" s="460"/>
      <c r="I11" s="459"/>
      <c r="J11" s="460"/>
      <c r="K11" s="459"/>
      <c r="L11" s="460"/>
      <c r="M11" s="459"/>
      <c r="N11" s="460"/>
      <c r="O11" s="459"/>
      <c r="P11" s="460" t="s">
        <v>195</v>
      </c>
      <c r="Q11" s="459"/>
      <c r="R11" s="460" t="s">
        <v>49</v>
      </c>
      <c r="S11" s="459"/>
      <c r="T11" s="460"/>
      <c r="U11" s="461"/>
      <c r="V11" s="460"/>
      <c r="W11" s="461"/>
      <c r="X11" s="460"/>
      <c r="Y11" s="461"/>
      <c r="Z11" s="460"/>
      <c r="AA11" s="461"/>
      <c r="AB11" s="460"/>
      <c r="AC11" s="459"/>
      <c r="AD11" s="460"/>
      <c r="AE11" s="459"/>
      <c r="AF11" s="462"/>
      <c r="AG11" s="463"/>
      <c r="AH11" s="462"/>
      <c r="AI11" s="463"/>
      <c r="AJ11" s="462"/>
      <c r="AK11" s="463"/>
      <c r="AL11" s="462"/>
      <c r="AM11" s="463"/>
      <c r="AN11" s="462"/>
      <c r="AO11" s="463"/>
      <c r="AP11" s="462"/>
      <c r="AQ11" s="463"/>
      <c r="AR11" s="462"/>
      <c r="AS11" s="463"/>
      <c r="AT11" s="462"/>
      <c r="AU11" s="463"/>
      <c r="AV11" s="462"/>
      <c r="AW11" s="463"/>
      <c r="AX11" s="462"/>
      <c r="AY11" s="463"/>
      <c r="AZ11" s="462">
        <v>0</v>
      </c>
      <c r="BA11" s="463"/>
      <c r="BB11" s="462">
        <v>0.97289586305278175</v>
      </c>
      <c r="BC11" s="463"/>
      <c r="BD11" s="462">
        <v>0.9957865168539326</v>
      </c>
      <c r="BE11" s="463"/>
      <c r="BF11" s="462">
        <v>0.98727015558698727</v>
      </c>
      <c r="BG11" s="463"/>
      <c r="BH11" s="462">
        <v>0.99707174231332363</v>
      </c>
      <c r="BI11" s="463"/>
      <c r="BJ11" s="462">
        <v>0.99707174231332363</v>
      </c>
      <c r="BK11" s="463"/>
      <c r="BL11" s="462">
        <v>0.99288762446657186</v>
      </c>
      <c r="BM11" s="463"/>
      <c r="BN11" s="462">
        <v>0.99707174231332363</v>
      </c>
      <c r="BO11" s="463"/>
      <c r="BP11" s="462">
        <v>0.99707174231332363</v>
      </c>
      <c r="BQ11" s="463"/>
      <c r="BR11" s="462" t="e">
        <v>#REF!</v>
      </c>
      <c r="BS11" s="463"/>
      <c r="BT11" s="462">
        <v>0</v>
      </c>
      <c r="BU11" s="463"/>
      <c r="BV11" s="462">
        <v>0</v>
      </c>
      <c r="BW11" s="463"/>
      <c r="BX11" s="462">
        <v>0</v>
      </c>
      <c r="BY11" s="463"/>
      <c r="BZ11" s="462">
        <v>0</v>
      </c>
      <c r="CA11" s="463"/>
      <c r="CB11" s="462">
        <v>0</v>
      </c>
      <c r="CC11" s="463"/>
      <c r="CD11" s="462">
        <v>0</v>
      </c>
      <c r="CE11" s="463"/>
      <c r="CF11" s="462">
        <v>0</v>
      </c>
      <c r="CG11" s="463"/>
      <c r="CH11" s="462">
        <v>0</v>
      </c>
      <c r="CI11" s="463"/>
      <c r="CJ11" s="462">
        <v>0</v>
      </c>
      <c r="CK11" s="463"/>
      <c r="CL11" s="462">
        <v>0</v>
      </c>
      <c r="CM11" s="463"/>
      <c r="CN11" s="462">
        <v>0</v>
      </c>
      <c r="CO11" s="463"/>
      <c r="CP11" s="462">
        <v>0</v>
      </c>
      <c r="CQ11" s="463"/>
      <c r="CR11" s="462">
        <v>0</v>
      </c>
      <c r="CS11" s="463"/>
      <c r="CT11" s="462">
        <v>0</v>
      </c>
      <c r="CU11" s="463"/>
      <c r="CV11" s="462">
        <v>0</v>
      </c>
      <c r="CW11" s="463"/>
      <c r="CX11" s="462">
        <v>0</v>
      </c>
      <c r="CY11" s="463"/>
      <c r="CZ11" s="462">
        <v>0</v>
      </c>
      <c r="DA11" s="463"/>
      <c r="DB11" s="462">
        <v>0</v>
      </c>
      <c r="DC11" s="463"/>
      <c r="DD11" s="462">
        <v>0</v>
      </c>
      <c r="DE11" s="463"/>
      <c r="DF11" s="462">
        <v>0</v>
      </c>
      <c r="DG11" s="463"/>
      <c r="DH11" s="462">
        <v>0</v>
      </c>
      <c r="DI11" s="463"/>
      <c r="DJ11" s="462">
        <v>0</v>
      </c>
      <c r="DK11" s="463"/>
      <c r="DL11" s="462">
        <v>0</v>
      </c>
      <c r="DM11" s="463"/>
      <c r="DN11" s="462">
        <v>0</v>
      </c>
      <c r="DO11" s="463"/>
      <c r="DP11" s="462">
        <v>0</v>
      </c>
      <c r="DQ11" s="463"/>
    </row>
    <row r="12" spans="1:256" ht="12.75" hidden="1" customHeight="1" x14ac:dyDescent="0.2">
      <c r="A12" s="362" t="s">
        <v>241</v>
      </c>
      <c r="B12" s="456"/>
      <c r="C12" s="457"/>
      <c r="D12" s="458"/>
      <c r="E12" s="459"/>
      <c r="F12" s="460"/>
      <c r="G12" s="459"/>
      <c r="H12" s="460"/>
      <c r="I12" s="459"/>
      <c r="J12" s="460"/>
      <c r="K12" s="459"/>
      <c r="L12" s="460"/>
      <c r="M12" s="459"/>
      <c r="N12" s="460"/>
      <c r="O12" s="459"/>
      <c r="P12" s="460" t="s">
        <v>195</v>
      </c>
      <c r="Q12" s="459"/>
      <c r="R12" s="460" t="s">
        <v>49</v>
      </c>
      <c r="S12" s="459"/>
      <c r="T12" s="460"/>
      <c r="U12" s="461"/>
      <c r="V12" s="460"/>
      <c r="W12" s="461"/>
      <c r="X12" s="460"/>
      <c r="Y12" s="461"/>
      <c r="Z12" s="460"/>
      <c r="AA12" s="461"/>
      <c r="AB12" s="460"/>
      <c r="AC12" s="459"/>
      <c r="AD12" s="460"/>
      <c r="AE12" s="459"/>
      <c r="AF12" s="462"/>
      <c r="AG12" s="463"/>
      <c r="AH12" s="462"/>
      <c r="AI12" s="463"/>
      <c r="AJ12" s="462"/>
      <c r="AK12" s="463"/>
      <c r="AL12" s="462"/>
      <c r="AM12" s="463"/>
      <c r="AN12" s="462"/>
      <c r="AO12" s="463"/>
      <c r="AP12" s="462"/>
      <c r="AQ12" s="463"/>
      <c r="AR12" s="462"/>
      <c r="AS12" s="463"/>
      <c r="AT12" s="462"/>
      <c r="AU12" s="463"/>
      <c r="AV12" s="462"/>
      <c r="AW12" s="463"/>
      <c r="AX12" s="462"/>
      <c r="AY12" s="463"/>
      <c r="AZ12" s="462">
        <v>0.29310344827586204</v>
      </c>
      <c r="BA12" s="463"/>
      <c r="BB12" s="462">
        <v>1.1451612903225807</v>
      </c>
      <c r="BC12" s="463"/>
      <c r="BD12" s="462">
        <v>1.8387096774193548</v>
      </c>
      <c r="BE12" s="463"/>
      <c r="BF12" s="462">
        <v>0.92131979695431476</v>
      </c>
      <c r="BG12" s="463"/>
      <c r="BH12" s="462">
        <v>0.90256410256410258</v>
      </c>
      <c r="BI12" s="463"/>
      <c r="BJ12" s="462">
        <v>0.9631578947368421</v>
      </c>
      <c r="BK12" s="463"/>
      <c r="BL12" s="462">
        <v>0.92443324937027704</v>
      </c>
      <c r="BM12" s="463"/>
      <c r="BN12" s="462">
        <v>0.90256410256410258</v>
      </c>
      <c r="BO12" s="463"/>
      <c r="BP12" s="462">
        <v>0.9631578947368421</v>
      </c>
      <c r="BQ12" s="463"/>
      <c r="BR12" s="462" t="e">
        <v>#REF!</v>
      </c>
      <c r="BS12" s="463"/>
      <c r="BT12" s="462">
        <v>0.78947368421052633</v>
      </c>
      <c r="BU12" s="463"/>
      <c r="BV12" s="462">
        <v>0</v>
      </c>
      <c r="BW12" s="463"/>
      <c r="BX12" s="462">
        <v>0</v>
      </c>
      <c r="BY12" s="463"/>
      <c r="BZ12" s="462">
        <v>0</v>
      </c>
      <c r="CA12" s="463"/>
      <c r="CB12" s="462">
        <v>0</v>
      </c>
      <c r="CC12" s="463"/>
      <c r="CD12" s="462">
        <v>0</v>
      </c>
      <c r="CE12" s="463"/>
      <c r="CF12" s="462">
        <v>0</v>
      </c>
      <c r="CG12" s="463"/>
      <c r="CH12" s="462">
        <v>0</v>
      </c>
      <c r="CI12" s="463"/>
      <c r="CJ12" s="462">
        <v>0</v>
      </c>
      <c r="CK12" s="463"/>
      <c r="CL12" s="462">
        <v>0.68518518518518523</v>
      </c>
      <c r="CM12" s="463"/>
      <c r="CN12" s="462">
        <v>0</v>
      </c>
      <c r="CO12" s="463"/>
      <c r="CP12" s="462">
        <v>0</v>
      </c>
      <c r="CQ12" s="463"/>
      <c r="CR12" s="462">
        <v>0</v>
      </c>
      <c r="CS12" s="463"/>
      <c r="CT12" s="462">
        <v>0</v>
      </c>
      <c r="CU12" s="463"/>
      <c r="CV12" s="462">
        <v>0</v>
      </c>
      <c r="CW12" s="463"/>
      <c r="CX12" s="462">
        <v>0</v>
      </c>
      <c r="CY12" s="463"/>
      <c r="CZ12" s="462">
        <v>0</v>
      </c>
      <c r="DA12" s="463"/>
      <c r="DB12" s="462">
        <v>0</v>
      </c>
      <c r="DC12" s="463"/>
      <c r="DD12" s="462">
        <v>0</v>
      </c>
      <c r="DE12" s="463"/>
      <c r="DF12" s="462">
        <v>0</v>
      </c>
      <c r="DG12" s="463"/>
      <c r="DH12" s="462">
        <v>0</v>
      </c>
      <c r="DI12" s="463"/>
      <c r="DJ12" s="462">
        <v>0</v>
      </c>
      <c r="DK12" s="463"/>
      <c r="DL12" s="462">
        <v>0</v>
      </c>
      <c r="DM12" s="463"/>
      <c r="DN12" s="462">
        <v>0</v>
      </c>
      <c r="DO12" s="463"/>
      <c r="DP12" s="462">
        <v>0</v>
      </c>
      <c r="DQ12" s="463"/>
    </row>
    <row r="13" spans="1:256" ht="12.75" hidden="1" customHeight="1" x14ac:dyDescent="0.2">
      <c r="A13" s="362" t="s">
        <v>242</v>
      </c>
      <c r="B13" s="456"/>
      <c r="C13" s="457"/>
      <c r="D13" s="458"/>
      <c r="E13" s="459"/>
      <c r="F13" s="460"/>
      <c r="G13" s="459"/>
      <c r="H13" s="460"/>
      <c r="I13" s="459"/>
      <c r="J13" s="460"/>
      <c r="K13" s="459"/>
      <c r="L13" s="460"/>
      <c r="M13" s="459"/>
      <c r="N13" s="460"/>
      <c r="O13" s="459"/>
      <c r="P13" s="460" t="s">
        <v>195</v>
      </c>
      <c r="Q13" s="459"/>
      <c r="R13" s="460" t="s">
        <v>49</v>
      </c>
      <c r="S13" s="459"/>
      <c r="T13" s="460"/>
      <c r="U13" s="461"/>
      <c r="V13" s="460"/>
      <c r="W13" s="461"/>
      <c r="X13" s="460"/>
      <c r="Y13" s="461"/>
      <c r="Z13" s="460"/>
      <c r="AA13" s="461"/>
      <c r="AB13" s="460"/>
      <c r="AC13" s="459"/>
      <c r="AD13" s="460"/>
      <c r="AE13" s="459"/>
      <c r="AF13" s="462"/>
      <c r="AG13" s="463"/>
      <c r="AH13" s="462"/>
      <c r="AI13" s="463"/>
      <c r="AJ13" s="462"/>
      <c r="AK13" s="463"/>
      <c r="AL13" s="462"/>
      <c r="AM13" s="463"/>
      <c r="AN13" s="462"/>
      <c r="AO13" s="463"/>
      <c r="AP13" s="462"/>
      <c r="AQ13" s="463"/>
      <c r="AR13" s="462"/>
      <c r="AS13" s="463"/>
      <c r="AT13" s="462"/>
      <c r="AU13" s="463"/>
      <c r="AV13" s="462"/>
      <c r="AW13" s="463"/>
      <c r="AX13" s="462"/>
      <c r="AY13" s="463"/>
      <c r="AZ13" s="462">
        <v>0</v>
      </c>
      <c r="BA13" s="463"/>
      <c r="BB13" s="462">
        <v>0</v>
      </c>
      <c r="BC13" s="463"/>
      <c r="BD13" s="462">
        <v>0</v>
      </c>
      <c r="BE13" s="463"/>
      <c r="BF13" s="462">
        <v>0</v>
      </c>
      <c r="BG13" s="463"/>
      <c r="BH13" s="462">
        <v>0</v>
      </c>
      <c r="BI13" s="463"/>
      <c r="BJ13" s="462">
        <v>0</v>
      </c>
      <c r="BK13" s="463"/>
      <c r="BL13" s="462">
        <v>0</v>
      </c>
      <c r="BM13" s="463"/>
      <c r="BN13" s="462">
        <v>0</v>
      </c>
      <c r="BO13" s="463"/>
      <c r="BP13" s="462">
        <v>0</v>
      </c>
      <c r="BQ13" s="463"/>
      <c r="BR13" s="462" t="e">
        <v>#REF!</v>
      </c>
      <c r="BS13" s="463"/>
      <c r="BT13" s="462">
        <v>0</v>
      </c>
      <c r="BU13" s="463"/>
      <c r="BV13" s="462">
        <v>0</v>
      </c>
      <c r="BW13" s="463"/>
      <c r="BX13" s="462">
        <v>0</v>
      </c>
      <c r="BY13" s="463"/>
      <c r="BZ13" s="462">
        <v>0</v>
      </c>
      <c r="CA13" s="463"/>
      <c r="CB13" s="462">
        <v>0</v>
      </c>
      <c r="CC13" s="463"/>
      <c r="CD13" s="462">
        <v>0</v>
      </c>
      <c r="CE13" s="463"/>
      <c r="CF13" s="462">
        <v>0</v>
      </c>
      <c r="CG13" s="463"/>
      <c r="CH13" s="462">
        <v>0</v>
      </c>
      <c r="CI13" s="463"/>
      <c r="CJ13" s="462">
        <v>0</v>
      </c>
      <c r="CK13" s="463"/>
      <c r="CL13" s="462">
        <v>0</v>
      </c>
      <c r="CM13" s="463"/>
      <c r="CN13" s="462">
        <v>0</v>
      </c>
      <c r="CO13" s="463"/>
      <c r="CP13" s="462">
        <v>0</v>
      </c>
      <c r="CQ13" s="463"/>
      <c r="CR13" s="462">
        <v>0</v>
      </c>
      <c r="CS13" s="463"/>
      <c r="CT13" s="462">
        <v>0</v>
      </c>
      <c r="CU13" s="463"/>
      <c r="CV13" s="462">
        <v>0</v>
      </c>
      <c r="CW13" s="463"/>
      <c r="CX13" s="462">
        <v>0</v>
      </c>
      <c r="CY13" s="463"/>
      <c r="CZ13" s="462">
        <v>0</v>
      </c>
      <c r="DA13" s="463"/>
      <c r="DB13" s="462">
        <v>0</v>
      </c>
      <c r="DC13" s="463"/>
      <c r="DD13" s="462">
        <v>0</v>
      </c>
      <c r="DE13" s="463"/>
      <c r="DF13" s="462">
        <v>0</v>
      </c>
      <c r="DG13" s="463"/>
      <c r="DH13" s="462">
        <v>0</v>
      </c>
      <c r="DI13" s="463"/>
      <c r="DJ13" s="462">
        <v>0</v>
      </c>
      <c r="DK13" s="463"/>
      <c r="DL13" s="462">
        <v>0</v>
      </c>
      <c r="DM13" s="463"/>
      <c r="DN13" s="462">
        <v>0</v>
      </c>
      <c r="DO13" s="463"/>
      <c r="DP13" s="462">
        <v>0</v>
      </c>
      <c r="DQ13" s="463"/>
    </row>
    <row r="14" spans="1:256" x14ac:dyDescent="0.2">
      <c r="A14" s="362" t="s">
        <v>243</v>
      </c>
      <c r="B14" s="456"/>
      <c r="C14" s="457"/>
      <c r="D14" s="458"/>
      <c r="E14" s="459"/>
      <c r="F14" s="460"/>
      <c r="G14" s="459"/>
      <c r="H14" s="460"/>
      <c r="I14" s="459"/>
      <c r="J14" s="460"/>
      <c r="K14" s="459"/>
      <c r="L14" s="460"/>
      <c r="M14" s="459"/>
      <c r="N14" s="460"/>
      <c r="O14" s="459"/>
      <c r="P14" s="460"/>
      <c r="Q14" s="459"/>
      <c r="R14" s="460">
        <v>0.93669999999999998</v>
      </c>
      <c r="S14" s="459"/>
      <c r="T14" s="460">
        <v>0.95330000000000004</v>
      </c>
      <c r="U14" s="461"/>
      <c r="V14" s="460">
        <v>0.91</v>
      </c>
      <c r="W14" s="461"/>
      <c r="X14" s="460">
        <v>0.9</v>
      </c>
      <c r="Y14" s="461"/>
      <c r="Z14" s="460">
        <v>0.94</v>
      </c>
      <c r="AA14" s="461"/>
      <c r="AB14" s="460">
        <v>0.89329999999999998</v>
      </c>
      <c r="AC14" s="459"/>
      <c r="AD14" s="460">
        <v>0.93</v>
      </c>
      <c r="AE14" s="459"/>
      <c r="AF14" s="462">
        <v>0.95</v>
      </c>
      <c r="AG14" s="463"/>
      <c r="AH14" s="462">
        <v>0.95161290322580649</v>
      </c>
      <c r="AI14" s="463"/>
      <c r="AJ14" s="462">
        <v>0.93602693602693599</v>
      </c>
      <c r="AK14" s="463"/>
      <c r="AL14" s="462">
        <v>0.9516</v>
      </c>
      <c r="AM14" s="463"/>
      <c r="AN14" s="462">
        <v>0.92542372881355928</v>
      </c>
      <c r="AO14" s="463"/>
      <c r="AP14" s="462">
        <v>0.90249999999999997</v>
      </c>
      <c r="AQ14" s="463"/>
      <c r="AR14" s="462">
        <v>0.94630000000000003</v>
      </c>
      <c r="AS14" s="463"/>
      <c r="AT14" s="462">
        <v>0.96014492753623193</v>
      </c>
      <c r="AU14" s="463"/>
      <c r="AV14" s="462">
        <v>0.93600000000000005</v>
      </c>
      <c r="AW14" s="463"/>
      <c r="AX14" s="462">
        <v>0.95330000000000004</v>
      </c>
      <c r="AY14" s="463"/>
      <c r="AZ14" s="462">
        <v>0</v>
      </c>
      <c r="BA14" s="463"/>
      <c r="BB14" s="462">
        <v>0.98666666666666669</v>
      </c>
      <c r="BC14" s="463"/>
      <c r="BD14" s="462">
        <v>0.99333333333333329</v>
      </c>
      <c r="BE14" s="463"/>
      <c r="BF14" s="462">
        <v>0.9771986970684039</v>
      </c>
      <c r="BG14" s="463"/>
      <c r="BH14" s="462">
        <v>0.97666666666666668</v>
      </c>
      <c r="BI14" s="463"/>
      <c r="BJ14" s="462">
        <v>0.99677419354838714</v>
      </c>
      <c r="BK14" s="463"/>
      <c r="BL14" s="462">
        <v>0.99305555555555558</v>
      </c>
      <c r="BM14" s="463"/>
      <c r="BN14" s="462">
        <v>0.6333333333333333</v>
      </c>
      <c r="BO14" s="463"/>
      <c r="BP14" s="462">
        <v>0.83606557377049184</v>
      </c>
      <c r="BQ14" s="463"/>
      <c r="BR14" s="462">
        <v>0.85964912280701755</v>
      </c>
      <c r="BS14" s="463"/>
      <c r="BT14" s="462">
        <v>0.9932432432432432</v>
      </c>
      <c r="BU14" s="463"/>
      <c r="BV14" s="462">
        <v>0.74193548387096775</v>
      </c>
      <c r="BW14" s="463"/>
      <c r="BX14" s="462">
        <v>1</v>
      </c>
      <c r="BY14" s="463"/>
      <c r="BZ14" s="462">
        <v>0.99671052631578949</v>
      </c>
      <c r="CA14" s="463"/>
      <c r="CB14" s="462">
        <v>0.98958333333333337</v>
      </c>
      <c r="CC14" s="463"/>
      <c r="CD14" s="462">
        <v>0.99350649350649356</v>
      </c>
      <c r="CE14" s="463"/>
      <c r="CF14" s="462">
        <v>0.97872340425531912</v>
      </c>
      <c r="CG14" s="463"/>
      <c r="CH14" s="462">
        <v>0.98644067796610169</v>
      </c>
      <c r="CI14" s="463"/>
      <c r="CJ14" s="462">
        <v>0.99644128113879005</v>
      </c>
      <c r="CK14" s="463"/>
      <c r="CL14" s="462">
        <v>0.99630996309963105</v>
      </c>
      <c r="CM14" s="463"/>
      <c r="CN14" s="462">
        <v>0.52727272727272723</v>
      </c>
      <c r="CO14" s="463"/>
      <c r="CP14" s="462">
        <v>0.61538461538461542</v>
      </c>
      <c r="CQ14" s="463"/>
      <c r="CR14" s="462">
        <v>0</v>
      </c>
      <c r="CS14" s="463"/>
      <c r="CT14" s="462">
        <v>0</v>
      </c>
      <c r="CU14" s="463"/>
      <c r="CV14" s="462">
        <v>0</v>
      </c>
      <c r="CW14" s="463"/>
      <c r="CX14" s="462">
        <v>0</v>
      </c>
      <c r="CY14" s="463"/>
      <c r="CZ14" s="462">
        <v>0</v>
      </c>
      <c r="DA14" s="463"/>
      <c r="DB14" s="462">
        <v>0</v>
      </c>
      <c r="DC14" s="463"/>
      <c r="DD14" s="462">
        <v>0</v>
      </c>
      <c r="DE14" s="463"/>
      <c r="DF14" s="462">
        <v>0</v>
      </c>
      <c r="DG14" s="463"/>
      <c r="DH14" s="462">
        <v>0</v>
      </c>
      <c r="DI14" s="463"/>
      <c r="DJ14" s="462">
        <v>0</v>
      </c>
      <c r="DK14" s="463"/>
      <c r="DL14" s="462">
        <v>0</v>
      </c>
      <c r="DM14" s="463"/>
      <c r="DN14" s="462">
        <v>0</v>
      </c>
      <c r="DO14" s="463"/>
      <c r="DP14" s="462">
        <v>0</v>
      </c>
      <c r="DQ14" s="463"/>
    </row>
    <row r="15" spans="1:256" s="364" customFormat="1" x14ac:dyDescent="0.2">
      <c r="A15" s="363" t="s">
        <v>244</v>
      </c>
      <c r="B15" s="464"/>
      <c r="C15" s="465"/>
      <c r="D15" s="464"/>
      <c r="E15" s="465"/>
      <c r="F15" s="464"/>
      <c r="G15" s="465"/>
      <c r="H15" s="464"/>
      <c r="I15" s="465"/>
      <c r="J15" s="464"/>
      <c r="K15" s="465"/>
      <c r="L15" s="464"/>
      <c r="M15" s="465"/>
      <c r="N15" s="464"/>
      <c r="O15" s="465"/>
      <c r="P15" s="464"/>
      <c r="Q15" s="465"/>
      <c r="R15" s="464">
        <v>0.85370000000000001</v>
      </c>
      <c r="S15" s="465"/>
      <c r="T15" s="464">
        <v>0.88360000000000005</v>
      </c>
      <c r="U15" s="466"/>
      <c r="V15" s="464">
        <v>0.86960000000000004</v>
      </c>
      <c r="W15" s="466"/>
      <c r="X15" s="464">
        <v>0.85</v>
      </c>
      <c r="Y15" s="466"/>
      <c r="Z15" s="464">
        <v>0.88370000000000004</v>
      </c>
      <c r="AA15" s="466"/>
      <c r="AB15" s="464">
        <v>0.85519999999999996</v>
      </c>
      <c r="AC15" s="465"/>
      <c r="AD15" s="464">
        <v>0.84189999999999998</v>
      </c>
      <c r="AE15" s="465"/>
      <c r="AF15" s="464">
        <v>0.88959999999999995</v>
      </c>
      <c r="AG15" s="465"/>
      <c r="AH15" s="464">
        <v>0.879</v>
      </c>
      <c r="AI15" s="465"/>
      <c r="AJ15" s="464">
        <v>0.83989999999999998</v>
      </c>
      <c r="AK15" s="465"/>
      <c r="AL15" s="464">
        <v>0.89090000000000003</v>
      </c>
      <c r="AM15" s="465"/>
      <c r="AN15" s="464">
        <v>0.92349999999999999</v>
      </c>
      <c r="AO15" s="465"/>
      <c r="AP15" s="464">
        <v>0.8931</v>
      </c>
      <c r="AQ15" s="465"/>
      <c r="AR15" s="464">
        <v>0.87009999999999998</v>
      </c>
      <c r="AS15" s="465"/>
      <c r="AT15" s="464">
        <v>0.9486</v>
      </c>
      <c r="AU15" s="465"/>
      <c r="AV15" s="464">
        <v>0.879</v>
      </c>
      <c r="AW15" s="465"/>
      <c r="AX15" s="464">
        <v>0.93220000000000003</v>
      </c>
      <c r="AY15" s="465"/>
      <c r="AZ15" s="464">
        <v>0.98113207547169812</v>
      </c>
      <c r="BA15" s="465"/>
      <c r="BB15" s="464">
        <v>0.96709999999999996</v>
      </c>
      <c r="BC15" s="465"/>
      <c r="BD15" s="464">
        <v>0.97899999999999998</v>
      </c>
      <c r="BE15" s="465"/>
      <c r="BF15" s="464">
        <v>0.97670000000000001</v>
      </c>
      <c r="BG15" s="465"/>
      <c r="BH15" s="464">
        <v>0.98</v>
      </c>
      <c r="BI15" s="465"/>
      <c r="BJ15" s="464">
        <v>0.98599999999999999</v>
      </c>
      <c r="BK15" s="465"/>
      <c r="BL15" s="464">
        <v>0.98509999999999998</v>
      </c>
      <c r="BM15" s="465"/>
      <c r="BN15" s="464">
        <v>0.99637681159420288</v>
      </c>
      <c r="BO15" s="465"/>
      <c r="BP15" s="464">
        <v>0.99665551839464883</v>
      </c>
      <c r="BQ15" s="465"/>
      <c r="BR15" s="464">
        <v>0.99665551839464883</v>
      </c>
      <c r="BS15" s="465"/>
      <c r="BT15" s="464">
        <v>0.98355663824604145</v>
      </c>
      <c r="BU15" s="465"/>
      <c r="BV15" s="464">
        <f>Desempenho!BT5</f>
        <v>0.9607</v>
      </c>
      <c r="BW15" s="465"/>
      <c r="BX15" s="464">
        <f>Desempenho!BU5</f>
        <v>0.96970000000000001</v>
      </c>
      <c r="BY15" s="465"/>
      <c r="BZ15" s="464">
        <v>0.97750000000000004</v>
      </c>
      <c r="CA15" s="465"/>
      <c r="CB15" s="464">
        <v>0.96860000000000002</v>
      </c>
      <c r="CC15" s="465"/>
      <c r="CD15" s="464">
        <v>0.97009999999999996</v>
      </c>
      <c r="CE15" s="465"/>
      <c r="CF15" s="464">
        <v>0.97909999999999997</v>
      </c>
      <c r="CG15" s="465"/>
      <c r="CH15" s="464">
        <v>0.97740000000000005</v>
      </c>
      <c r="CI15" s="465"/>
      <c r="CJ15" s="464">
        <v>0.97189999999999999</v>
      </c>
      <c r="CK15" s="465"/>
      <c r="CL15" s="464">
        <v>0.94040000000000001</v>
      </c>
      <c r="CM15" s="465"/>
      <c r="CN15" s="464">
        <v>0.95179999999999998</v>
      </c>
      <c r="CO15" s="465"/>
      <c r="CP15" s="464">
        <v>0.96850000000000003</v>
      </c>
      <c r="CQ15" s="465"/>
      <c r="CR15" s="464">
        <v>0</v>
      </c>
      <c r="CS15" s="465"/>
      <c r="CT15" s="464">
        <v>0</v>
      </c>
      <c r="CU15" s="465"/>
      <c r="CV15" s="464">
        <v>0</v>
      </c>
      <c r="CW15" s="465"/>
      <c r="CX15" s="464">
        <v>0</v>
      </c>
      <c r="CY15" s="465"/>
      <c r="CZ15" s="464">
        <v>0</v>
      </c>
      <c r="DA15" s="465"/>
      <c r="DB15" s="464">
        <v>0</v>
      </c>
      <c r="DC15" s="465"/>
      <c r="DD15" s="464">
        <v>0</v>
      </c>
      <c r="DE15" s="465"/>
      <c r="DF15" s="464">
        <v>0</v>
      </c>
      <c r="DG15" s="465"/>
      <c r="DH15" s="464">
        <v>0</v>
      </c>
      <c r="DI15" s="465"/>
      <c r="DJ15" s="464">
        <v>0</v>
      </c>
      <c r="DK15" s="465"/>
      <c r="DL15" s="464">
        <v>0</v>
      </c>
      <c r="DM15" s="465"/>
      <c r="DN15" s="464">
        <v>0</v>
      </c>
      <c r="DO15" s="465"/>
      <c r="DP15" s="464">
        <v>0</v>
      </c>
      <c r="DQ15" s="465"/>
    </row>
    <row r="16" spans="1:256" x14ac:dyDescent="0.2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366"/>
      <c r="AC16" s="366"/>
      <c r="AD16" s="366"/>
      <c r="AE16" s="366"/>
      <c r="AF16" s="366"/>
      <c r="AG16" s="366"/>
      <c r="AH16" s="366"/>
      <c r="AI16" s="366"/>
      <c r="AJ16" s="366"/>
      <c r="AK16" s="366"/>
      <c r="AL16" s="366"/>
      <c r="AM16" s="366"/>
      <c r="AN16" s="366"/>
      <c r="AO16" s="366"/>
      <c r="AP16" s="366"/>
      <c r="AQ16" s="366"/>
      <c r="AR16" s="366"/>
      <c r="AS16" s="366"/>
      <c r="AT16" s="366"/>
      <c r="AU16" s="366"/>
      <c r="AV16" s="366"/>
      <c r="AW16" s="366"/>
      <c r="AX16" s="366"/>
      <c r="AY16" s="366"/>
      <c r="AZ16" s="366"/>
      <c r="BA16" s="366"/>
      <c r="BB16" s="366"/>
      <c r="BC16" s="366"/>
      <c r="BD16" s="366"/>
      <c r="BE16" s="366"/>
      <c r="BF16" s="366"/>
      <c r="BG16" s="366"/>
      <c r="BH16" s="366"/>
      <c r="BI16" s="366"/>
      <c r="BJ16" s="366"/>
      <c r="BK16" s="366"/>
      <c r="BL16" s="366"/>
      <c r="BM16" s="366"/>
      <c r="BN16" s="366"/>
      <c r="BO16" s="366"/>
      <c r="BP16" s="366"/>
      <c r="BQ16" s="366"/>
      <c r="BR16" s="366"/>
      <c r="BS16" s="366"/>
      <c r="BT16" s="366"/>
      <c r="BU16" s="366"/>
      <c r="BV16" s="366"/>
      <c r="BW16" s="366"/>
      <c r="BX16" s="366"/>
      <c r="BY16" s="366"/>
      <c r="BZ16" s="366"/>
      <c r="CA16" s="366"/>
      <c r="CB16" s="366"/>
      <c r="CC16" s="366"/>
      <c r="CD16" s="366"/>
      <c r="CE16" s="366"/>
      <c r="CF16" s="366"/>
      <c r="CG16" s="366"/>
      <c r="CH16" s="366"/>
      <c r="CI16" s="366"/>
      <c r="CJ16" s="366"/>
      <c r="CK16" s="366"/>
      <c r="CL16" s="366"/>
      <c r="CM16" s="366"/>
      <c r="CN16" s="366"/>
      <c r="CO16" s="366"/>
      <c r="CP16" s="366"/>
      <c r="CQ16" s="366"/>
      <c r="CR16" s="366"/>
      <c r="CS16" s="366"/>
      <c r="CT16" s="366"/>
      <c r="CU16" s="366"/>
      <c r="CV16" s="366"/>
      <c r="CW16" s="366"/>
      <c r="CX16" s="366"/>
      <c r="CY16" s="366"/>
      <c r="CZ16" s="366"/>
      <c r="DA16" s="366"/>
      <c r="DB16" s="366"/>
      <c r="DC16" s="366"/>
      <c r="DD16" s="366"/>
      <c r="DE16" s="366"/>
      <c r="DF16" s="366"/>
      <c r="DG16" s="366"/>
      <c r="DH16" s="366"/>
      <c r="DI16" s="366"/>
      <c r="DJ16" s="366"/>
      <c r="DK16" s="366"/>
      <c r="DL16" s="366"/>
      <c r="DM16" s="366"/>
      <c r="DN16" s="366"/>
      <c r="DO16" s="366"/>
      <c r="DP16" s="366"/>
      <c r="DQ16" s="366"/>
    </row>
    <row r="17" spans="1:121" x14ac:dyDescent="0.2">
      <c r="A17" s="357" t="s">
        <v>245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  <c r="S17" s="358"/>
      <c r="T17" s="358"/>
      <c r="U17" s="358"/>
      <c r="V17" s="358"/>
      <c r="W17" s="358"/>
      <c r="X17" s="358"/>
      <c r="Y17" s="359"/>
      <c r="Z17" s="358"/>
      <c r="AA17" s="358"/>
      <c r="AB17" s="358"/>
      <c r="AC17" s="358"/>
      <c r="AD17" s="358"/>
      <c r="AE17" s="358"/>
      <c r="AF17" s="358"/>
      <c r="AG17" s="358"/>
      <c r="AH17" s="358"/>
      <c r="AI17" s="358"/>
      <c r="AJ17" s="358"/>
      <c r="AK17" s="358"/>
      <c r="AL17" s="358"/>
      <c r="AM17" s="358"/>
      <c r="AN17" s="358"/>
      <c r="AO17" s="358"/>
      <c r="AP17" s="358"/>
      <c r="AQ17" s="358"/>
      <c r="AR17" s="358"/>
      <c r="AS17" s="358"/>
      <c r="AT17" s="358"/>
      <c r="AU17" s="358"/>
      <c r="AV17" s="358"/>
      <c r="AW17" s="358"/>
      <c r="AX17" s="358"/>
      <c r="AY17" s="358"/>
      <c r="AZ17" s="358"/>
      <c r="BA17" s="358"/>
      <c r="BB17" s="358"/>
      <c r="BC17" s="358"/>
      <c r="BD17" s="358"/>
      <c r="BE17" s="358"/>
      <c r="BF17" s="358"/>
      <c r="BG17" s="358"/>
      <c r="BH17" s="358"/>
      <c r="BI17" s="358"/>
      <c r="BJ17" s="358"/>
      <c r="BK17" s="358"/>
      <c r="BL17" s="358"/>
      <c r="BM17" s="358"/>
      <c r="BN17" s="358"/>
      <c r="BO17" s="358"/>
      <c r="BP17" s="358"/>
      <c r="BQ17" s="358"/>
      <c r="BR17" s="358"/>
      <c r="BS17" s="358"/>
      <c r="BT17" s="358"/>
      <c r="BU17" s="358"/>
      <c r="BV17" s="358"/>
      <c r="BW17" s="358"/>
      <c r="BX17" s="358"/>
      <c r="BY17" s="358"/>
      <c r="BZ17" s="358"/>
      <c r="CA17" s="358"/>
      <c r="CB17" s="358"/>
      <c r="CC17" s="358"/>
      <c r="CD17" s="358"/>
      <c r="CE17" s="358"/>
      <c r="CF17" s="358"/>
      <c r="CG17" s="358"/>
      <c r="CH17" s="358"/>
      <c r="CI17" s="358"/>
      <c r="CJ17" s="358"/>
      <c r="CK17" s="358"/>
      <c r="CL17" s="358"/>
      <c r="CM17" s="358"/>
      <c r="CN17" s="358"/>
      <c r="CO17" s="358"/>
      <c r="CP17" s="358"/>
      <c r="CQ17" s="358"/>
      <c r="CR17" s="358"/>
      <c r="CS17" s="358"/>
      <c r="CT17" s="358"/>
      <c r="CU17" s="358"/>
      <c r="CV17" s="358"/>
      <c r="CW17" s="358"/>
      <c r="CX17" s="358"/>
      <c r="CY17" s="358"/>
      <c r="CZ17" s="358"/>
      <c r="DA17" s="358"/>
      <c r="DB17" s="358"/>
      <c r="DC17" s="358"/>
      <c r="DD17" s="358"/>
      <c r="DE17" s="358"/>
      <c r="DF17" s="358"/>
      <c r="DG17" s="358"/>
      <c r="DH17" s="358"/>
      <c r="DI17" s="358"/>
      <c r="DJ17" s="358"/>
      <c r="DK17" s="358"/>
      <c r="DL17" s="358"/>
      <c r="DM17" s="358"/>
      <c r="DN17" s="358"/>
      <c r="DO17" s="358"/>
      <c r="DP17" s="358"/>
      <c r="DQ17" s="358"/>
    </row>
    <row r="18" spans="1:121" s="361" customFormat="1" x14ac:dyDescent="0.2">
      <c r="A18" s="367" t="s">
        <v>240</v>
      </c>
      <c r="B18" s="452">
        <v>44562</v>
      </c>
      <c r="C18" s="453"/>
      <c r="D18" s="452">
        <v>44593</v>
      </c>
      <c r="E18" s="453"/>
      <c r="F18" s="452">
        <v>44621</v>
      </c>
      <c r="G18" s="453"/>
      <c r="H18" s="452">
        <v>44652</v>
      </c>
      <c r="I18" s="453"/>
      <c r="J18" s="452">
        <v>44682</v>
      </c>
      <c r="K18" s="453"/>
      <c r="L18" s="452">
        <v>44713</v>
      </c>
      <c r="M18" s="453"/>
      <c r="N18" s="452">
        <v>44743</v>
      </c>
      <c r="O18" s="453"/>
      <c r="P18" s="452">
        <v>44774</v>
      </c>
      <c r="Q18" s="453"/>
      <c r="R18" s="452">
        <v>44805</v>
      </c>
      <c r="S18" s="453"/>
      <c r="T18" s="452">
        <v>44835</v>
      </c>
      <c r="U18" s="453"/>
      <c r="V18" s="452">
        <v>44866</v>
      </c>
      <c r="W18" s="453"/>
      <c r="X18" s="452">
        <v>44896</v>
      </c>
      <c r="Y18" s="453"/>
      <c r="Z18" s="452" t="e">
        <f ca="1">Z8</f>
        <v>#NAME?</v>
      </c>
      <c r="AA18" s="453"/>
      <c r="AB18" s="452" t="e">
        <f ca="1">AB8</f>
        <v>#NAME?</v>
      </c>
      <c r="AC18" s="453"/>
      <c r="AD18" s="452" t="e">
        <f ca="1">AD8</f>
        <v>#NAME?</v>
      </c>
      <c r="AE18" s="453"/>
      <c r="AF18" s="454" t="e">
        <f ca="1">AF8</f>
        <v>#NAME?</v>
      </c>
      <c r="AG18" s="455"/>
      <c r="AH18" s="454" t="e">
        <f ca="1">AH8</f>
        <v>#NAME?</v>
      </c>
      <c r="AI18" s="455"/>
      <c r="AJ18" s="454" t="e">
        <f ca="1">AJ8</f>
        <v>#NAME?</v>
      </c>
      <c r="AK18" s="455"/>
      <c r="AL18" s="454" t="e">
        <f ca="1">AL8</f>
        <v>#NAME?</v>
      </c>
      <c r="AM18" s="455"/>
      <c r="AN18" s="454" t="e">
        <f ca="1">AN8</f>
        <v>#NAME?</v>
      </c>
      <c r="AO18" s="455"/>
      <c r="AP18" s="454" t="e">
        <f ca="1">AP8</f>
        <v>#NAME?</v>
      </c>
      <c r="AQ18" s="455"/>
      <c r="AR18" s="454" t="e">
        <f ca="1">AR8</f>
        <v>#NAME?</v>
      </c>
      <c r="AS18" s="455"/>
      <c r="AT18" s="454" t="e">
        <f ca="1">AT8</f>
        <v>#NAME?</v>
      </c>
      <c r="AU18" s="455"/>
      <c r="AV18" s="454" t="e">
        <f ca="1">AV8</f>
        <v>#NAME?</v>
      </c>
      <c r="AW18" s="455"/>
      <c r="AX18" s="454" t="e">
        <f ca="1">AX8</f>
        <v>#NAME?</v>
      </c>
      <c r="AY18" s="455"/>
      <c r="AZ18" s="454" t="e">
        <f ca="1">AZ$8</f>
        <v>#NAME?</v>
      </c>
      <c r="BA18" s="455"/>
      <c r="BB18" s="454" t="e">
        <f ca="1">BB$8</f>
        <v>#NAME?</v>
      </c>
      <c r="BC18" s="455"/>
      <c r="BD18" s="454" t="e">
        <f ca="1">BD$8</f>
        <v>#NAME?</v>
      </c>
      <c r="BE18" s="455"/>
      <c r="BF18" s="454" t="e">
        <f ca="1">BF$8</f>
        <v>#NAME?</v>
      </c>
      <c r="BG18" s="455"/>
      <c r="BH18" s="454" t="e">
        <f ca="1">BH$8</f>
        <v>#NAME?</v>
      </c>
      <c r="BI18" s="455"/>
      <c r="BJ18" s="454" t="e">
        <f ca="1">BJ$8</f>
        <v>#NAME?</v>
      </c>
      <c r="BK18" s="455"/>
      <c r="BL18" s="454" t="e">
        <f ca="1">BL$8</f>
        <v>#NAME?</v>
      </c>
      <c r="BM18" s="455"/>
      <c r="BN18" s="454" t="e">
        <f ca="1">BN$8</f>
        <v>#NAME?</v>
      </c>
      <c r="BO18" s="455"/>
      <c r="BP18" s="454" t="e">
        <f ca="1">BP$8</f>
        <v>#NAME?</v>
      </c>
      <c r="BQ18" s="455"/>
      <c r="BR18" s="454" t="e">
        <f ca="1">BR$8</f>
        <v>#NAME?</v>
      </c>
      <c r="BS18" s="455"/>
      <c r="BT18" s="454" t="e">
        <f ca="1">BT$8</f>
        <v>#NAME?</v>
      </c>
      <c r="BU18" s="455"/>
      <c r="BV18" s="454" t="e">
        <f ca="1">BV$8</f>
        <v>#NAME?</v>
      </c>
      <c r="BW18" s="455"/>
      <c r="BX18" s="454" t="e">
        <f ca="1">BX$8</f>
        <v>#NAME?</v>
      </c>
      <c r="BY18" s="455"/>
      <c r="BZ18" s="454" t="e">
        <f ca="1">BZ$8</f>
        <v>#NAME?</v>
      </c>
      <c r="CA18" s="455"/>
      <c r="CB18" s="454" t="e">
        <f ca="1">CB$8</f>
        <v>#NAME?</v>
      </c>
      <c r="CC18" s="455"/>
      <c r="CD18" s="454" t="e">
        <f ca="1">CD$8</f>
        <v>#NAME?</v>
      </c>
      <c r="CE18" s="455"/>
      <c r="CF18" s="454" t="e">
        <f ca="1">CF$8</f>
        <v>#NAME?</v>
      </c>
      <c r="CG18" s="455"/>
      <c r="CH18" s="454" t="e">
        <f ca="1">CH$8</f>
        <v>#NAME?</v>
      </c>
      <c r="CI18" s="455"/>
      <c r="CJ18" s="454" t="e">
        <f ca="1">CJ$8</f>
        <v>#NAME?</v>
      </c>
      <c r="CK18" s="455"/>
      <c r="CL18" s="454" t="e">
        <f ca="1">CL$8</f>
        <v>#NAME?</v>
      </c>
      <c r="CM18" s="455"/>
      <c r="CN18" s="454" t="e">
        <f ca="1">CN$8</f>
        <v>#NAME?</v>
      </c>
      <c r="CO18" s="455"/>
      <c r="CP18" s="454" t="e">
        <f ca="1">CP$8</f>
        <v>#NAME?</v>
      </c>
      <c r="CQ18" s="455"/>
      <c r="CR18" s="454" t="e">
        <f ca="1">CR$8</f>
        <v>#NAME?</v>
      </c>
      <c r="CS18" s="455"/>
      <c r="CT18" s="454" t="e">
        <f ca="1">CT$8</f>
        <v>#NAME?</v>
      </c>
      <c r="CU18" s="455"/>
      <c r="CV18" s="454" t="e">
        <f ca="1">CV$8</f>
        <v>#NAME?</v>
      </c>
      <c r="CW18" s="455"/>
      <c r="CX18" s="454" t="e">
        <f ca="1">CX$8</f>
        <v>#NAME?</v>
      </c>
      <c r="CY18" s="455"/>
      <c r="CZ18" s="454" t="e">
        <f ca="1">CZ$8</f>
        <v>#NAME?</v>
      </c>
      <c r="DA18" s="455"/>
      <c r="DB18" s="454" t="e">
        <f ca="1">DB$8</f>
        <v>#NAME?</v>
      </c>
      <c r="DC18" s="455"/>
      <c r="DD18" s="454" t="e">
        <f ca="1">DD$8</f>
        <v>#NAME?</v>
      </c>
      <c r="DE18" s="455"/>
      <c r="DF18" s="454" t="e">
        <f ca="1">DF$8</f>
        <v>#NAME?</v>
      </c>
      <c r="DG18" s="455"/>
      <c r="DH18" s="454" t="e">
        <f ca="1">DH$8</f>
        <v>#NAME?</v>
      </c>
      <c r="DI18" s="455"/>
      <c r="DJ18" s="454" t="e">
        <f ca="1">DJ$8</f>
        <v>#NAME?</v>
      </c>
      <c r="DK18" s="455"/>
      <c r="DL18" s="454" t="e">
        <f ca="1">DL$8</f>
        <v>#NAME?</v>
      </c>
      <c r="DM18" s="455"/>
      <c r="DN18" s="454" t="e">
        <f ca="1">DN$8</f>
        <v>#NAME?</v>
      </c>
      <c r="DO18" s="455"/>
      <c r="DP18" s="454" t="e">
        <f ca="1">DP$8</f>
        <v>#NAME?</v>
      </c>
      <c r="DQ18" s="455"/>
    </row>
    <row r="19" spans="1:121" s="369" customFormat="1" ht="12.75" customHeight="1" x14ac:dyDescent="0.2">
      <c r="A19" s="368" t="s">
        <v>28</v>
      </c>
      <c r="B19" s="467"/>
      <c r="C19" s="468"/>
      <c r="D19" s="469"/>
      <c r="E19" s="470"/>
      <c r="F19" s="467"/>
      <c r="G19" s="468"/>
      <c r="H19" s="467"/>
      <c r="I19" s="468"/>
      <c r="J19" s="467"/>
      <c r="K19" s="468"/>
      <c r="L19" s="467"/>
      <c r="M19" s="468"/>
      <c r="N19" s="467"/>
      <c r="O19" s="468"/>
      <c r="P19" s="467"/>
      <c r="Q19" s="468"/>
      <c r="R19" s="467">
        <v>6.78</v>
      </c>
      <c r="S19" s="468"/>
      <c r="T19" s="467">
        <v>6.78</v>
      </c>
      <c r="U19" s="468"/>
      <c r="V19" s="467">
        <v>7.12</v>
      </c>
      <c r="W19" s="468"/>
      <c r="X19" s="467">
        <v>9.2799999999999994</v>
      </c>
      <c r="Y19" s="468"/>
      <c r="Z19" s="467">
        <v>9</v>
      </c>
      <c r="AA19" s="468"/>
      <c r="AB19" s="467">
        <v>6.72</v>
      </c>
      <c r="AC19" s="468"/>
      <c r="AD19" s="467">
        <v>5.52</v>
      </c>
      <c r="AE19" s="468"/>
      <c r="AF19" s="471">
        <v>6.57</v>
      </c>
      <c r="AG19" s="472"/>
      <c r="AH19" s="471">
        <v>7.58</v>
      </c>
      <c r="AI19" s="472"/>
      <c r="AJ19" s="471">
        <v>8.486486486486486</v>
      </c>
      <c r="AK19" s="472"/>
      <c r="AL19" s="471">
        <v>8.0399999999999991</v>
      </c>
      <c r="AM19" s="472"/>
      <c r="AN19" s="471">
        <v>7.46</v>
      </c>
      <c r="AO19" s="472"/>
      <c r="AP19" s="471">
        <v>7.5</v>
      </c>
      <c r="AQ19" s="472"/>
      <c r="AR19" s="471">
        <v>9.11</v>
      </c>
      <c r="AS19" s="472"/>
      <c r="AT19" s="471">
        <v>6.3619047619047615</v>
      </c>
      <c r="AU19" s="472"/>
      <c r="AV19" s="471">
        <v>5.661157024793388</v>
      </c>
      <c r="AW19" s="472"/>
      <c r="AX19" s="471">
        <v>6.1100917431192663</v>
      </c>
      <c r="AY19" s="472"/>
      <c r="AZ19" s="471">
        <v>6.69</v>
      </c>
      <c r="BA19" s="472"/>
      <c r="BB19" s="471">
        <v>5.5</v>
      </c>
      <c r="BC19" s="472"/>
      <c r="BD19" s="471">
        <v>6.5480769230769234</v>
      </c>
      <c r="BE19" s="472"/>
      <c r="BF19" s="471">
        <v>6.9509803921568629</v>
      </c>
      <c r="BG19" s="472"/>
      <c r="BH19" s="471">
        <v>6.0803571428571432</v>
      </c>
      <c r="BI19" s="472"/>
      <c r="BJ19" s="471">
        <v>6.5233644859813085</v>
      </c>
      <c r="BK19" s="472"/>
      <c r="BL19" s="471">
        <v>6.288288288288288</v>
      </c>
      <c r="BM19" s="472"/>
      <c r="BN19" s="471">
        <v>6.5480769230769234</v>
      </c>
      <c r="BO19" s="472"/>
      <c r="BP19" s="471">
        <v>6.477064220183486</v>
      </c>
      <c r="BQ19" s="472"/>
      <c r="BR19" s="471">
        <v>6.5480769230769234</v>
      </c>
      <c r="BS19" s="472"/>
      <c r="BT19" s="471">
        <v>6.7524752475247523</v>
      </c>
      <c r="BU19" s="472"/>
      <c r="BV19" s="471">
        <v>6.6380952380952385</v>
      </c>
      <c r="BW19" s="472"/>
      <c r="BX19" s="471">
        <v>6.7765957446808507</v>
      </c>
      <c r="BY19" s="472"/>
      <c r="BZ19" s="471">
        <v>6.6761904761904765</v>
      </c>
      <c r="CA19" s="472"/>
      <c r="CB19" s="471">
        <v>6.6019417475728153</v>
      </c>
      <c r="CC19" s="472"/>
      <c r="CD19" s="471">
        <v>6.192982456140351</v>
      </c>
      <c r="CE19" s="472"/>
      <c r="CF19" s="471">
        <v>5.557377049180328</v>
      </c>
      <c r="CG19" s="472"/>
      <c r="CH19" s="471">
        <v>5.691056910569106</v>
      </c>
      <c r="CI19" s="472"/>
      <c r="CJ19" s="471">
        <v>5.5919999999999996</v>
      </c>
      <c r="CK19" s="472"/>
      <c r="CL19" s="471">
        <v>5.8785046728971961</v>
      </c>
      <c r="CM19" s="472"/>
      <c r="CN19" s="471">
        <v>6.1964285714285712</v>
      </c>
      <c r="CO19" s="472"/>
      <c r="CP19" s="471">
        <v>6.1181818181818182</v>
      </c>
      <c r="CQ19" s="472"/>
      <c r="CR19" s="471">
        <v>0</v>
      </c>
      <c r="CS19" s="472"/>
      <c r="CT19" s="471">
        <v>0</v>
      </c>
      <c r="CU19" s="472"/>
      <c r="CV19" s="471">
        <v>0</v>
      </c>
      <c r="CW19" s="472"/>
      <c r="CX19" s="471">
        <v>0</v>
      </c>
      <c r="CY19" s="472"/>
      <c r="CZ19" s="471">
        <v>0</v>
      </c>
      <c r="DA19" s="472"/>
      <c r="DB19" s="471">
        <v>0</v>
      </c>
      <c r="DC19" s="472"/>
      <c r="DD19" s="471">
        <v>0</v>
      </c>
      <c r="DE19" s="472"/>
      <c r="DF19" s="471">
        <v>0</v>
      </c>
      <c r="DG19" s="472"/>
      <c r="DH19" s="471">
        <v>0</v>
      </c>
      <c r="DI19" s="472"/>
      <c r="DJ19" s="471">
        <v>0</v>
      </c>
      <c r="DK19" s="472"/>
      <c r="DL19" s="471">
        <v>0</v>
      </c>
      <c r="DM19" s="472"/>
      <c r="DN19" s="471">
        <v>0</v>
      </c>
      <c r="DO19" s="472"/>
      <c r="DP19" s="471">
        <v>0</v>
      </c>
      <c r="DQ19" s="472"/>
    </row>
    <row r="20" spans="1:121" s="369" customFormat="1" x14ac:dyDescent="0.2">
      <c r="A20" s="368" t="s">
        <v>30</v>
      </c>
      <c r="B20" s="467"/>
      <c r="C20" s="468"/>
      <c r="D20" s="469"/>
      <c r="E20" s="470"/>
      <c r="F20" s="467"/>
      <c r="G20" s="468"/>
      <c r="H20" s="467"/>
      <c r="I20" s="468"/>
      <c r="J20" s="467"/>
      <c r="K20" s="468"/>
      <c r="L20" s="467"/>
      <c r="M20" s="468"/>
      <c r="N20" s="467"/>
      <c r="O20" s="468"/>
      <c r="P20" s="467"/>
      <c r="Q20" s="468"/>
      <c r="R20" s="467">
        <v>2.44</v>
      </c>
      <c r="S20" s="468"/>
      <c r="T20" s="467">
        <v>2.44</v>
      </c>
      <c r="U20" s="468"/>
      <c r="V20" s="467">
        <v>2.35</v>
      </c>
      <c r="W20" s="468"/>
      <c r="X20" s="467">
        <v>2.27</v>
      </c>
      <c r="Y20" s="468"/>
      <c r="Z20" s="467">
        <v>2.15</v>
      </c>
      <c r="AA20" s="468"/>
      <c r="AB20" s="467">
        <v>2.21</v>
      </c>
      <c r="AC20" s="468"/>
      <c r="AD20" s="467">
        <v>2.2000000000000002</v>
      </c>
      <c r="AE20" s="468"/>
      <c r="AF20" s="471">
        <v>2.87</v>
      </c>
      <c r="AG20" s="472"/>
      <c r="AH20" s="471">
        <v>2.4</v>
      </c>
      <c r="AI20" s="472"/>
      <c r="AJ20" s="471">
        <v>2.3047619047619046</v>
      </c>
      <c r="AK20" s="472"/>
      <c r="AL20" s="471">
        <v>2.41</v>
      </c>
      <c r="AM20" s="472"/>
      <c r="AN20" s="471">
        <v>2.2400000000000002</v>
      </c>
      <c r="AO20" s="472"/>
      <c r="AP20" s="471">
        <v>2.27</v>
      </c>
      <c r="AQ20" s="472"/>
      <c r="AR20" s="471">
        <v>2.29</v>
      </c>
      <c r="AS20" s="472"/>
      <c r="AT20" s="471">
        <v>2.5315315315315314</v>
      </c>
      <c r="AU20" s="472"/>
      <c r="AV20" s="471">
        <v>2.1384083044982698</v>
      </c>
      <c r="AW20" s="472"/>
      <c r="AX20" s="471">
        <v>2.2589928057553958</v>
      </c>
      <c r="AY20" s="472"/>
      <c r="AZ20" s="471">
        <v>3.88</v>
      </c>
      <c r="BA20" s="472"/>
      <c r="BB20" s="471">
        <v>2.5357142857142856</v>
      </c>
      <c r="BC20" s="472"/>
      <c r="BD20" s="471">
        <v>2.4566037735849058</v>
      </c>
      <c r="BE20" s="472"/>
      <c r="BF20" s="471">
        <v>2.296551724137931</v>
      </c>
      <c r="BG20" s="472"/>
      <c r="BH20" s="471">
        <v>2.2892857142857141</v>
      </c>
      <c r="BI20" s="472"/>
      <c r="BJ20" s="471">
        <v>1.8821917808219177</v>
      </c>
      <c r="BK20" s="472"/>
      <c r="BL20" s="471">
        <v>4.475609756097561</v>
      </c>
      <c r="BM20" s="472"/>
      <c r="BN20" s="471">
        <v>4.6315789473684212</v>
      </c>
      <c r="BO20" s="472"/>
      <c r="BP20" s="471">
        <v>3.9690721649484537</v>
      </c>
      <c r="BQ20" s="472"/>
      <c r="BR20" s="471">
        <v>4.4096385542168672</v>
      </c>
      <c r="BS20" s="472"/>
      <c r="BT20" s="471">
        <v>2.3666666666666667</v>
      </c>
      <c r="BU20" s="472"/>
      <c r="BV20" s="471">
        <v>2.5154639175257731</v>
      </c>
      <c r="BW20" s="472"/>
      <c r="BX20" s="471">
        <v>1.9388489208633093</v>
      </c>
      <c r="BY20" s="472"/>
      <c r="BZ20" s="471">
        <v>2.2241379310344827</v>
      </c>
      <c r="CA20" s="472"/>
      <c r="CB20" s="471">
        <v>2.2472324723247232</v>
      </c>
      <c r="CC20" s="472"/>
      <c r="CD20" s="471">
        <v>2.3219696969696968</v>
      </c>
      <c r="CE20" s="472"/>
      <c r="CF20" s="471">
        <v>2.50390625</v>
      </c>
      <c r="CG20" s="472"/>
      <c r="CH20" s="471">
        <v>2.218430034129693</v>
      </c>
      <c r="CI20" s="472"/>
      <c r="CJ20" s="471">
        <v>2.2692307692307692</v>
      </c>
      <c r="CK20" s="472"/>
      <c r="CL20" s="471">
        <v>2.1535836177474401</v>
      </c>
      <c r="CM20" s="472"/>
      <c r="CN20" s="471">
        <v>3.2427184466019416</v>
      </c>
      <c r="CO20" s="472"/>
      <c r="CP20" s="471">
        <v>4.907692307692308</v>
      </c>
      <c r="CQ20" s="472"/>
      <c r="CR20" s="471">
        <v>0</v>
      </c>
      <c r="CS20" s="472"/>
      <c r="CT20" s="471">
        <v>0</v>
      </c>
      <c r="CU20" s="472"/>
      <c r="CV20" s="471">
        <v>0</v>
      </c>
      <c r="CW20" s="472"/>
      <c r="CX20" s="471">
        <v>0</v>
      </c>
      <c r="CY20" s="472"/>
      <c r="CZ20" s="471">
        <v>0</v>
      </c>
      <c r="DA20" s="472"/>
      <c r="DB20" s="471">
        <v>0</v>
      </c>
      <c r="DC20" s="472"/>
      <c r="DD20" s="471">
        <v>0</v>
      </c>
      <c r="DE20" s="472"/>
      <c r="DF20" s="471">
        <v>0</v>
      </c>
      <c r="DG20" s="472"/>
      <c r="DH20" s="471">
        <v>0</v>
      </c>
      <c r="DI20" s="472"/>
      <c r="DJ20" s="471">
        <v>0</v>
      </c>
      <c r="DK20" s="472"/>
      <c r="DL20" s="471">
        <v>0</v>
      </c>
      <c r="DM20" s="472"/>
      <c r="DN20" s="471">
        <v>0</v>
      </c>
      <c r="DO20" s="472"/>
      <c r="DP20" s="471">
        <v>0</v>
      </c>
      <c r="DQ20" s="472"/>
    </row>
    <row r="21" spans="1:121" s="369" customFormat="1" ht="12.75" hidden="1" customHeight="1" x14ac:dyDescent="0.2">
      <c r="A21" s="368" t="s">
        <v>32</v>
      </c>
      <c r="B21" s="467"/>
      <c r="C21" s="468"/>
      <c r="D21" s="469"/>
      <c r="E21" s="470"/>
      <c r="F21" s="467"/>
      <c r="G21" s="468"/>
      <c r="H21" s="467"/>
      <c r="I21" s="468"/>
      <c r="J21" s="467"/>
      <c r="K21" s="468"/>
      <c r="L21" s="467"/>
      <c r="M21" s="468"/>
      <c r="N21" s="467"/>
      <c r="O21" s="468"/>
      <c r="P21" s="467" t="s">
        <v>195</v>
      </c>
      <c r="Q21" s="468"/>
      <c r="R21" s="467" t="s">
        <v>49</v>
      </c>
      <c r="S21" s="468"/>
      <c r="T21" s="467"/>
      <c r="U21" s="468"/>
      <c r="V21" s="467"/>
      <c r="W21" s="468"/>
      <c r="X21" s="467"/>
      <c r="Y21" s="468"/>
      <c r="Z21" s="467"/>
      <c r="AA21" s="468"/>
      <c r="AB21" s="467"/>
      <c r="AC21" s="468"/>
      <c r="AD21" s="467"/>
      <c r="AE21" s="468"/>
      <c r="AF21" s="471"/>
      <c r="AG21" s="472"/>
      <c r="AH21" s="471"/>
      <c r="AI21" s="472"/>
      <c r="AJ21" s="471"/>
      <c r="AK21" s="472"/>
      <c r="AL21" s="471"/>
      <c r="AM21" s="472"/>
      <c r="AN21" s="471"/>
      <c r="AO21" s="472"/>
      <c r="AP21" s="471"/>
      <c r="AQ21" s="472"/>
      <c r="AR21" s="471"/>
      <c r="AS21" s="472"/>
      <c r="AT21" s="471"/>
      <c r="AU21" s="472"/>
      <c r="AV21" s="471"/>
      <c r="AW21" s="472"/>
      <c r="AX21" s="471"/>
      <c r="AY21" s="472"/>
      <c r="AZ21" s="471">
        <v>0</v>
      </c>
      <c r="BA21" s="472"/>
      <c r="BB21" s="471">
        <v>0</v>
      </c>
      <c r="BC21" s="472"/>
      <c r="BD21" s="471">
        <v>0</v>
      </c>
      <c r="BE21" s="472"/>
      <c r="BF21" s="471">
        <v>0</v>
      </c>
      <c r="BG21" s="472"/>
      <c r="BH21" s="471">
        <v>0</v>
      </c>
      <c r="BI21" s="472"/>
      <c r="BJ21" s="471">
        <v>0</v>
      </c>
      <c r="BK21" s="472"/>
      <c r="BL21" s="471">
        <v>0</v>
      </c>
      <c r="BM21" s="472"/>
      <c r="BN21" s="471">
        <v>0</v>
      </c>
      <c r="BO21" s="472"/>
      <c r="BP21" s="471">
        <v>0</v>
      </c>
      <c r="BQ21" s="472"/>
      <c r="BR21" s="471">
        <v>0</v>
      </c>
      <c r="BS21" s="472"/>
      <c r="BT21" s="471">
        <v>0</v>
      </c>
      <c r="BU21" s="472"/>
      <c r="BV21" s="471">
        <v>0</v>
      </c>
      <c r="BW21" s="472"/>
      <c r="BX21" s="471">
        <v>0</v>
      </c>
      <c r="BY21" s="472"/>
      <c r="BZ21" s="471">
        <v>0</v>
      </c>
      <c r="CA21" s="472"/>
      <c r="CB21" s="471">
        <v>0</v>
      </c>
      <c r="CC21" s="472"/>
      <c r="CD21" s="471">
        <v>0</v>
      </c>
      <c r="CE21" s="472"/>
      <c r="CF21" s="471">
        <v>0</v>
      </c>
      <c r="CG21" s="472"/>
      <c r="CH21" s="471">
        <v>0</v>
      </c>
      <c r="CI21" s="472"/>
      <c r="CJ21" s="471">
        <v>0</v>
      </c>
      <c r="CK21" s="472"/>
      <c r="CL21" s="471">
        <v>0</v>
      </c>
      <c r="CM21" s="472"/>
      <c r="CN21" s="471">
        <v>0</v>
      </c>
      <c r="CO21" s="472"/>
      <c r="CP21" s="471">
        <v>0</v>
      </c>
      <c r="CQ21" s="472"/>
      <c r="CR21" s="471">
        <v>0</v>
      </c>
      <c r="CS21" s="472"/>
      <c r="CT21" s="471">
        <v>0</v>
      </c>
      <c r="CU21" s="472"/>
      <c r="CV21" s="471">
        <v>0</v>
      </c>
      <c r="CW21" s="472"/>
      <c r="CX21" s="471">
        <v>0</v>
      </c>
      <c r="CY21" s="472"/>
      <c r="CZ21" s="471">
        <v>0</v>
      </c>
      <c r="DA21" s="472"/>
      <c r="DB21" s="471">
        <v>0</v>
      </c>
      <c r="DC21" s="472"/>
      <c r="DD21" s="471">
        <v>0</v>
      </c>
      <c r="DE21" s="472"/>
      <c r="DF21" s="471">
        <v>0</v>
      </c>
      <c r="DG21" s="472"/>
      <c r="DH21" s="471">
        <v>0</v>
      </c>
      <c r="DI21" s="472"/>
      <c r="DJ21" s="471">
        <v>0</v>
      </c>
      <c r="DK21" s="472"/>
      <c r="DL21" s="471">
        <v>0</v>
      </c>
      <c r="DM21" s="472"/>
      <c r="DN21" s="471">
        <v>0</v>
      </c>
      <c r="DO21" s="472"/>
      <c r="DP21" s="471">
        <v>0</v>
      </c>
      <c r="DQ21" s="472"/>
    </row>
    <row r="22" spans="1:121" s="369" customFormat="1" ht="12.75" hidden="1" customHeight="1" x14ac:dyDescent="0.2">
      <c r="A22" s="368" t="s">
        <v>241</v>
      </c>
      <c r="B22" s="467"/>
      <c r="C22" s="468"/>
      <c r="D22" s="469"/>
      <c r="E22" s="470"/>
      <c r="F22" s="467"/>
      <c r="G22" s="468"/>
      <c r="H22" s="467"/>
      <c r="I22" s="468"/>
      <c r="J22" s="467"/>
      <c r="K22" s="468"/>
      <c r="L22" s="467"/>
      <c r="M22" s="468"/>
      <c r="N22" s="467"/>
      <c r="O22" s="468"/>
      <c r="P22" s="467"/>
      <c r="Q22" s="468"/>
      <c r="R22" s="467" t="s">
        <v>49</v>
      </c>
      <c r="S22" s="468"/>
      <c r="T22" s="467"/>
      <c r="U22" s="468"/>
      <c r="V22" s="467"/>
      <c r="W22" s="468"/>
      <c r="X22" s="467"/>
      <c r="Y22" s="468"/>
      <c r="Z22" s="467"/>
      <c r="AA22" s="468"/>
      <c r="AB22" s="467"/>
      <c r="AC22" s="468"/>
      <c r="AD22" s="467"/>
      <c r="AE22" s="468"/>
      <c r="AF22" s="471"/>
      <c r="AG22" s="472"/>
      <c r="AH22" s="471"/>
      <c r="AI22" s="472"/>
      <c r="AJ22" s="471"/>
      <c r="AK22" s="472"/>
      <c r="AL22" s="471"/>
      <c r="AM22" s="472"/>
      <c r="AN22" s="471"/>
      <c r="AO22" s="472"/>
      <c r="AP22" s="471"/>
      <c r="AQ22" s="472"/>
      <c r="AR22" s="471"/>
      <c r="AS22" s="472"/>
      <c r="AT22" s="471"/>
      <c r="AU22" s="472"/>
      <c r="AV22" s="471"/>
      <c r="AW22" s="472"/>
      <c r="AX22" s="471"/>
      <c r="AY22" s="472"/>
      <c r="AZ22" s="471">
        <v>3.4</v>
      </c>
      <c r="BA22" s="472"/>
      <c r="BB22" s="471">
        <v>2.75</v>
      </c>
      <c r="BC22" s="472"/>
      <c r="BD22" s="471">
        <v>5.25</v>
      </c>
      <c r="BE22" s="472"/>
      <c r="BF22" s="471">
        <v>3.8</v>
      </c>
      <c r="BG22" s="472"/>
      <c r="BH22" s="471">
        <v>2.6428571428571428</v>
      </c>
      <c r="BI22" s="472"/>
      <c r="BJ22" s="471">
        <v>2.9230769230769229</v>
      </c>
      <c r="BK22" s="472"/>
      <c r="BL22" s="471">
        <v>5.125</v>
      </c>
      <c r="BM22" s="472"/>
      <c r="BN22" s="471">
        <v>2.9230769230769229</v>
      </c>
      <c r="BO22" s="472"/>
      <c r="BP22" s="471">
        <v>4.6363636363636367</v>
      </c>
      <c r="BQ22" s="472"/>
      <c r="BR22" s="471" t="e">
        <v>#DIV/0!</v>
      </c>
      <c r="BS22" s="472"/>
      <c r="BT22" s="471">
        <v>3</v>
      </c>
      <c r="BU22" s="472"/>
      <c r="BV22" s="471">
        <v>0</v>
      </c>
      <c r="BW22" s="472"/>
      <c r="BX22" s="471">
        <v>0</v>
      </c>
      <c r="BY22" s="472"/>
      <c r="BZ22" s="471">
        <v>0</v>
      </c>
      <c r="CA22" s="472"/>
      <c r="CB22" s="471">
        <v>0</v>
      </c>
      <c r="CC22" s="472"/>
      <c r="CD22" s="471">
        <v>0</v>
      </c>
      <c r="CE22" s="472"/>
      <c r="CF22" s="471">
        <v>0</v>
      </c>
      <c r="CG22" s="472"/>
      <c r="CH22" s="471">
        <v>0</v>
      </c>
      <c r="CI22" s="472"/>
      <c r="CJ22" s="471">
        <v>0</v>
      </c>
      <c r="CK22" s="472"/>
      <c r="CL22" s="471">
        <v>3.0833333333333335</v>
      </c>
      <c r="CM22" s="472"/>
      <c r="CN22" s="471">
        <v>0</v>
      </c>
      <c r="CO22" s="472"/>
      <c r="CP22" s="471">
        <v>0</v>
      </c>
      <c r="CQ22" s="472"/>
      <c r="CR22" s="471">
        <v>0</v>
      </c>
      <c r="CS22" s="472"/>
      <c r="CT22" s="471">
        <v>0</v>
      </c>
      <c r="CU22" s="472"/>
      <c r="CV22" s="471">
        <v>0</v>
      </c>
      <c r="CW22" s="472"/>
      <c r="CX22" s="471">
        <v>0</v>
      </c>
      <c r="CY22" s="472"/>
      <c r="CZ22" s="471">
        <v>0</v>
      </c>
      <c r="DA22" s="472"/>
      <c r="DB22" s="471">
        <v>0</v>
      </c>
      <c r="DC22" s="472"/>
      <c r="DD22" s="471">
        <v>0</v>
      </c>
      <c r="DE22" s="472"/>
      <c r="DF22" s="471">
        <v>0</v>
      </c>
      <c r="DG22" s="472"/>
      <c r="DH22" s="471">
        <v>0</v>
      </c>
      <c r="DI22" s="472"/>
      <c r="DJ22" s="471">
        <v>0</v>
      </c>
      <c r="DK22" s="472"/>
      <c r="DL22" s="471">
        <v>0</v>
      </c>
      <c r="DM22" s="472"/>
      <c r="DN22" s="471">
        <v>0</v>
      </c>
      <c r="DO22" s="472"/>
      <c r="DP22" s="471">
        <v>0</v>
      </c>
      <c r="DQ22" s="472"/>
    </row>
    <row r="23" spans="1:121" s="369" customFormat="1" ht="12.75" hidden="1" customHeight="1" x14ac:dyDescent="0.2">
      <c r="A23" s="368" t="s">
        <v>242</v>
      </c>
      <c r="B23" s="467"/>
      <c r="C23" s="468"/>
      <c r="D23" s="469"/>
      <c r="E23" s="470"/>
      <c r="F23" s="467"/>
      <c r="G23" s="468"/>
      <c r="H23" s="467"/>
      <c r="I23" s="468"/>
      <c r="J23" s="467"/>
      <c r="K23" s="468"/>
      <c r="L23" s="467"/>
      <c r="M23" s="468"/>
      <c r="N23" s="467"/>
      <c r="O23" s="468"/>
      <c r="P23" s="467" t="s">
        <v>195</v>
      </c>
      <c r="Q23" s="468"/>
      <c r="R23" s="467" t="s">
        <v>49</v>
      </c>
      <c r="S23" s="468"/>
      <c r="T23" s="467"/>
      <c r="U23" s="468"/>
      <c r="V23" s="467"/>
      <c r="W23" s="468"/>
      <c r="X23" s="467"/>
      <c r="Y23" s="468"/>
      <c r="Z23" s="467"/>
      <c r="AA23" s="468"/>
      <c r="AB23" s="467"/>
      <c r="AC23" s="468"/>
      <c r="AD23" s="467"/>
      <c r="AE23" s="468"/>
      <c r="AF23" s="471"/>
      <c r="AG23" s="472"/>
      <c r="AH23" s="471"/>
      <c r="AI23" s="472"/>
      <c r="AJ23" s="471"/>
      <c r="AK23" s="472"/>
      <c r="AL23" s="471"/>
      <c r="AM23" s="472"/>
      <c r="AN23" s="471"/>
      <c r="AO23" s="472"/>
      <c r="AP23" s="471"/>
      <c r="AQ23" s="472"/>
      <c r="AR23" s="471"/>
      <c r="AS23" s="472"/>
      <c r="AT23" s="471"/>
      <c r="AU23" s="472"/>
      <c r="AV23" s="471"/>
      <c r="AW23" s="472"/>
      <c r="AX23" s="471"/>
      <c r="AY23" s="472"/>
      <c r="AZ23" s="471">
        <v>0</v>
      </c>
      <c r="BA23" s="472"/>
      <c r="BB23" s="471">
        <v>0</v>
      </c>
      <c r="BC23" s="472"/>
      <c r="BD23" s="471">
        <v>0</v>
      </c>
      <c r="BE23" s="472"/>
      <c r="BF23" s="471">
        <v>0</v>
      </c>
      <c r="BG23" s="472"/>
      <c r="BH23" s="471">
        <v>0</v>
      </c>
      <c r="BI23" s="472"/>
      <c r="BJ23" s="471">
        <v>0</v>
      </c>
      <c r="BK23" s="472"/>
      <c r="BL23" s="471">
        <v>0</v>
      </c>
      <c r="BM23" s="472"/>
      <c r="BN23" s="471">
        <v>0</v>
      </c>
      <c r="BO23" s="472"/>
      <c r="BP23" s="471">
        <v>0</v>
      </c>
      <c r="BQ23" s="472"/>
      <c r="BR23" s="471">
        <v>0</v>
      </c>
      <c r="BS23" s="472"/>
      <c r="BT23" s="471">
        <v>0</v>
      </c>
      <c r="BU23" s="472"/>
      <c r="BV23" s="471">
        <v>0</v>
      </c>
      <c r="BW23" s="472"/>
      <c r="BX23" s="471">
        <v>0</v>
      </c>
      <c r="BY23" s="472"/>
      <c r="BZ23" s="471">
        <v>0</v>
      </c>
      <c r="CA23" s="472"/>
      <c r="CB23" s="471">
        <v>0</v>
      </c>
      <c r="CC23" s="472"/>
      <c r="CD23" s="471">
        <v>0</v>
      </c>
      <c r="CE23" s="472"/>
      <c r="CF23" s="471">
        <v>0</v>
      </c>
      <c r="CG23" s="472"/>
      <c r="CH23" s="471">
        <v>0</v>
      </c>
      <c r="CI23" s="472"/>
      <c r="CJ23" s="471">
        <v>0</v>
      </c>
      <c r="CK23" s="472"/>
      <c r="CL23" s="471" t="e">
        <v>#DIV/0!</v>
      </c>
      <c r="CM23" s="472"/>
      <c r="CN23" s="471">
        <v>0</v>
      </c>
      <c r="CO23" s="472"/>
      <c r="CP23" s="471">
        <v>0</v>
      </c>
      <c r="CQ23" s="472"/>
      <c r="CR23" s="471">
        <v>0</v>
      </c>
      <c r="CS23" s="472"/>
      <c r="CT23" s="471">
        <v>0</v>
      </c>
      <c r="CU23" s="472"/>
      <c r="CV23" s="471">
        <v>0</v>
      </c>
      <c r="CW23" s="472"/>
      <c r="CX23" s="471">
        <v>0</v>
      </c>
      <c r="CY23" s="472"/>
      <c r="CZ23" s="471">
        <v>0</v>
      </c>
      <c r="DA23" s="472"/>
      <c r="DB23" s="471">
        <v>0</v>
      </c>
      <c r="DC23" s="472"/>
      <c r="DD23" s="471">
        <v>0</v>
      </c>
      <c r="DE23" s="472"/>
      <c r="DF23" s="471">
        <v>0</v>
      </c>
      <c r="DG23" s="472"/>
      <c r="DH23" s="471">
        <v>0</v>
      </c>
      <c r="DI23" s="472"/>
      <c r="DJ23" s="471">
        <v>0</v>
      </c>
      <c r="DK23" s="472"/>
      <c r="DL23" s="471">
        <v>0</v>
      </c>
      <c r="DM23" s="472"/>
      <c r="DN23" s="471">
        <v>0</v>
      </c>
      <c r="DO23" s="472"/>
      <c r="DP23" s="471">
        <v>0</v>
      </c>
      <c r="DQ23" s="472"/>
    </row>
    <row r="24" spans="1:121" s="369" customFormat="1" x14ac:dyDescent="0.2">
      <c r="A24" s="368" t="s">
        <v>243</v>
      </c>
      <c r="B24" s="467"/>
      <c r="C24" s="468"/>
      <c r="D24" s="469"/>
      <c r="E24" s="470"/>
      <c r="F24" s="467"/>
      <c r="G24" s="468"/>
      <c r="H24" s="467"/>
      <c r="I24" s="468"/>
      <c r="J24" s="467"/>
      <c r="K24" s="468"/>
      <c r="L24" s="467"/>
      <c r="M24" s="468"/>
      <c r="N24" s="467"/>
      <c r="O24" s="468"/>
      <c r="P24" s="467"/>
      <c r="Q24" s="468"/>
      <c r="R24" s="467">
        <v>7.59</v>
      </c>
      <c r="S24" s="468"/>
      <c r="T24" s="467">
        <v>7.59</v>
      </c>
      <c r="U24" s="468"/>
      <c r="V24" s="467">
        <v>5.15</v>
      </c>
      <c r="W24" s="468"/>
      <c r="X24" s="467">
        <v>6.89</v>
      </c>
      <c r="Y24" s="468"/>
      <c r="Z24" s="467">
        <v>6.26</v>
      </c>
      <c r="AA24" s="468"/>
      <c r="AB24" s="467">
        <v>6.38</v>
      </c>
      <c r="AC24" s="468"/>
      <c r="AD24" s="467">
        <v>5.36</v>
      </c>
      <c r="AE24" s="468"/>
      <c r="AF24" s="471">
        <v>5.56</v>
      </c>
      <c r="AG24" s="472"/>
      <c r="AH24" s="471">
        <v>7.76</v>
      </c>
      <c r="AI24" s="472"/>
      <c r="AJ24" s="471">
        <v>6.7804878048780486</v>
      </c>
      <c r="AK24" s="472"/>
      <c r="AL24" s="471">
        <v>6.14</v>
      </c>
      <c r="AM24" s="472"/>
      <c r="AN24" s="471">
        <v>7.37</v>
      </c>
      <c r="AO24" s="472"/>
      <c r="AP24" s="471">
        <v>4.9000000000000004</v>
      </c>
      <c r="AQ24" s="472"/>
      <c r="AR24" s="471">
        <v>4.54</v>
      </c>
      <c r="AS24" s="472"/>
      <c r="AT24" s="471">
        <v>5.3</v>
      </c>
      <c r="AU24" s="472"/>
      <c r="AV24" s="471">
        <v>5.1481481481481479</v>
      </c>
      <c r="AW24" s="472"/>
      <c r="AX24" s="471">
        <v>5.3962264150943398</v>
      </c>
      <c r="AY24" s="472"/>
      <c r="AZ24" s="471">
        <v>0</v>
      </c>
      <c r="BA24" s="472"/>
      <c r="BB24" s="471">
        <v>7.7894736842105265</v>
      </c>
      <c r="BC24" s="472"/>
      <c r="BD24" s="471">
        <v>11.461538461538462</v>
      </c>
      <c r="BE24" s="472"/>
      <c r="BF24" s="471">
        <v>6.1224489795918364</v>
      </c>
      <c r="BG24" s="472"/>
      <c r="BH24" s="471">
        <v>6.104166666666667</v>
      </c>
      <c r="BI24" s="472"/>
      <c r="BJ24" s="471">
        <v>9.0882352941176467</v>
      </c>
      <c r="BK24" s="472"/>
      <c r="BL24" s="471">
        <v>6.6511627906976747</v>
      </c>
      <c r="BM24" s="472"/>
      <c r="BN24" s="471">
        <v>5.8510638297872344</v>
      </c>
      <c r="BO24" s="472"/>
      <c r="BP24" s="471">
        <v>5.8431372549019605</v>
      </c>
      <c r="BQ24" s="472"/>
      <c r="BR24" s="471">
        <v>9.3125</v>
      </c>
      <c r="BS24" s="472"/>
      <c r="BT24" s="471">
        <v>6.5333333333333332</v>
      </c>
      <c r="BU24" s="472"/>
      <c r="BV24" s="471">
        <v>8.9117647058823533</v>
      </c>
      <c r="BW24" s="472"/>
      <c r="BX24" s="471">
        <v>8.8333333333333339</v>
      </c>
      <c r="BY24" s="472"/>
      <c r="BZ24" s="471">
        <v>6.06</v>
      </c>
      <c r="CA24" s="472"/>
      <c r="CB24" s="471">
        <v>5.5882352941176467</v>
      </c>
      <c r="CC24" s="472"/>
      <c r="CD24" s="471">
        <v>7.1162790697674421</v>
      </c>
      <c r="CE24" s="472"/>
      <c r="CF24" s="471">
        <v>4.7586206896551726</v>
      </c>
      <c r="CG24" s="472"/>
      <c r="CH24" s="471">
        <v>6.9285714285714288</v>
      </c>
      <c r="CI24" s="472"/>
      <c r="CJ24" s="471">
        <v>7.1794871794871797</v>
      </c>
      <c r="CK24" s="472"/>
      <c r="CL24" s="471">
        <v>9.3103448275862064</v>
      </c>
      <c r="CM24" s="472"/>
      <c r="CN24" s="471">
        <v>7.0810810810810807</v>
      </c>
      <c r="CO24" s="472"/>
      <c r="CP24" s="471">
        <v>6.7179487179487181</v>
      </c>
      <c r="CQ24" s="472"/>
      <c r="CR24" s="471">
        <v>0</v>
      </c>
      <c r="CS24" s="472"/>
      <c r="CT24" s="471">
        <v>0</v>
      </c>
      <c r="CU24" s="472"/>
      <c r="CV24" s="471">
        <v>0</v>
      </c>
      <c r="CW24" s="472"/>
      <c r="CX24" s="471">
        <v>0</v>
      </c>
      <c r="CY24" s="472"/>
      <c r="CZ24" s="471">
        <v>0</v>
      </c>
      <c r="DA24" s="472"/>
      <c r="DB24" s="471">
        <v>0</v>
      </c>
      <c r="DC24" s="472"/>
      <c r="DD24" s="471">
        <v>0</v>
      </c>
      <c r="DE24" s="472"/>
      <c r="DF24" s="471">
        <v>0</v>
      </c>
      <c r="DG24" s="472"/>
      <c r="DH24" s="471">
        <v>0</v>
      </c>
      <c r="DI24" s="472"/>
      <c r="DJ24" s="471">
        <v>0</v>
      </c>
      <c r="DK24" s="472"/>
      <c r="DL24" s="471">
        <v>0</v>
      </c>
      <c r="DM24" s="472"/>
      <c r="DN24" s="471">
        <v>0</v>
      </c>
      <c r="DO24" s="472"/>
      <c r="DP24" s="471">
        <v>0</v>
      </c>
      <c r="DQ24" s="472"/>
    </row>
    <row r="25" spans="1:121" s="371" customFormat="1" x14ac:dyDescent="0.2">
      <c r="A25" s="370" t="s">
        <v>244</v>
      </c>
      <c r="B25" s="473"/>
      <c r="C25" s="474"/>
      <c r="D25" s="473"/>
      <c r="E25" s="474"/>
      <c r="F25" s="473"/>
      <c r="G25" s="474"/>
      <c r="H25" s="473"/>
      <c r="I25" s="474"/>
      <c r="J25" s="473"/>
      <c r="K25" s="474"/>
      <c r="L25" s="473"/>
      <c r="M25" s="474"/>
      <c r="N25" s="473"/>
      <c r="O25" s="474"/>
      <c r="P25" s="473">
        <v>3.74</v>
      </c>
      <c r="Q25" s="474"/>
      <c r="R25" s="473">
        <v>4.07</v>
      </c>
      <c r="S25" s="474"/>
      <c r="T25" s="473">
        <v>3.53</v>
      </c>
      <c r="U25" s="474"/>
      <c r="V25" s="473">
        <v>4.05</v>
      </c>
      <c r="W25" s="474"/>
      <c r="X25" s="473">
        <v>4.4400000000000004</v>
      </c>
      <c r="Y25" s="474"/>
      <c r="Z25" s="473">
        <v>4.2699999999999996</v>
      </c>
      <c r="AA25" s="474"/>
      <c r="AB25" s="473">
        <v>4.22</v>
      </c>
      <c r="AC25" s="474"/>
      <c r="AD25" s="473">
        <v>3.93</v>
      </c>
      <c r="AE25" s="474"/>
      <c r="AF25" s="473">
        <v>4.76</v>
      </c>
      <c r="AG25" s="474"/>
      <c r="AH25" s="473">
        <v>4.6399999999999997</v>
      </c>
      <c r="AI25" s="474"/>
      <c r="AJ25" s="473">
        <v>4.6500000000000004</v>
      </c>
      <c r="AK25" s="474"/>
      <c r="AL25" s="473">
        <v>4.7</v>
      </c>
      <c r="AM25" s="474"/>
      <c r="AN25" s="473">
        <v>4.1900000000000004</v>
      </c>
      <c r="AO25" s="474"/>
      <c r="AP25" s="473">
        <v>4.16</v>
      </c>
      <c r="AQ25" s="474"/>
      <c r="AR25" s="473">
        <v>4.59</v>
      </c>
      <c r="AS25" s="474"/>
      <c r="AT25" s="473">
        <v>4.7</v>
      </c>
      <c r="AU25" s="474"/>
      <c r="AV25" s="473">
        <v>3.93</v>
      </c>
      <c r="AW25" s="474"/>
      <c r="AX25" s="473">
        <v>4.1399999999999997</v>
      </c>
      <c r="AY25" s="474"/>
      <c r="AZ25" s="473">
        <v>5.41</v>
      </c>
      <c r="BA25" s="474"/>
      <c r="BB25" s="473">
        <v>4.3899999999999997</v>
      </c>
      <c r="BC25" s="474"/>
      <c r="BD25" s="473">
        <v>4.59</v>
      </c>
      <c r="BE25" s="474"/>
      <c r="BF25" s="473">
        <v>4.22</v>
      </c>
      <c r="BG25" s="474"/>
      <c r="BH25" s="473">
        <v>4.1100000000000003</v>
      </c>
      <c r="BI25" s="474"/>
      <c r="BJ25" s="473">
        <v>3.84</v>
      </c>
      <c r="BK25" s="474"/>
      <c r="BL25" s="473">
        <v>3.53</v>
      </c>
      <c r="BM25" s="474"/>
      <c r="BN25" s="473">
        <v>3.72</v>
      </c>
      <c r="BO25" s="474"/>
      <c r="BP25" s="473">
        <v>4.38</v>
      </c>
      <c r="BQ25" s="474"/>
      <c r="BR25" s="473">
        <v>4.43</v>
      </c>
      <c r="BS25" s="474"/>
      <c r="BT25" s="473">
        <v>4.33</v>
      </c>
      <c r="BU25" s="474"/>
      <c r="BV25" s="473">
        <f>Desempenho!BT8</f>
        <v>4.04</v>
      </c>
      <c r="BW25" s="474"/>
      <c r="BX25" s="473">
        <v>3.87</v>
      </c>
      <c r="BY25" s="474"/>
      <c r="BZ25" s="473">
        <v>4.1399999999999997</v>
      </c>
      <c r="CA25" s="474"/>
      <c r="CB25" s="473">
        <v>4.1399999999999997</v>
      </c>
      <c r="CC25" s="474"/>
      <c r="CD25" s="473">
        <v>4.32</v>
      </c>
      <c r="CE25" s="474"/>
      <c r="CF25" s="473">
        <v>4.21</v>
      </c>
      <c r="CG25" s="474"/>
      <c r="CH25" s="473">
        <v>4.03</v>
      </c>
      <c r="CI25" s="474"/>
      <c r="CJ25" s="473">
        <v>3.99</v>
      </c>
      <c r="CK25" s="474"/>
      <c r="CL25" s="473">
        <v>3.9</v>
      </c>
      <c r="CM25" s="474"/>
      <c r="CN25" s="473">
        <v>3.81</v>
      </c>
      <c r="CO25" s="474"/>
      <c r="CP25" s="473">
        <v>3.93</v>
      </c>
      <c r="CQ25" s="474"/>
      <c r="CR25" s="473">
        <v>0</v>
      </c>
      <c r="CS25" s="474"/>
      <c r="CT25" s="473">
        <v>0</v>
      </c>
      <c r="CU25" s="474"/>
      <c r="CV25" s="473">
        <v>0</v>
      </c>
      <c r="CW25" s="474"/>
      <c r="CX25" s="473">
        <v>0</v>
      </c>
      <c r="CY25" s="474"/>
      <c r="CZ25" s="473">
        <v>0</v>
      </c>
      <c r="DA25" s="474"/>
      <c r="DB25" s="473">
        <v>0</v>
      </c>
      <c r="DC25" s="474"/>
      <c r="DD25" s="473">
        <v>0</v>
      </c>
      <c r="DE25" s="474"/>
      <c r="DF25" s="473">
        <v>0</v>
      </c>
      <c r="DG25" s="474"/>
      <c r="DH25" s="473">
        <v>0</v>
      </c>
      <c r="DI25" s="474"/>
      <c r="DJ25" s="473">
        <v>0</v>
      </c>
      <c r="DK25" s="474"/>
      <c r="DL25" s="473">
        <v>0</v>
      </c>
      <c r="DM25" s="474"/>
      <c r="DN25" s="473">
        <v>0</v>
      </c>
      <c r="DO25" s="474"/>
      <c r="DP25" s="473">
        <v>0</v>
      </c>
      <c r="DQ25" s="474"/>
    </row>
    <row r="26" spans="1:121" x14ac:dyDescent="0.2">
      <c r="A26" s="365"/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366"/>
      <c r="N26" s="366"/>
      <c r="O26" s="366"/>
      <c r="P26" s="366"/>
      <c r="Q26" s="366"/>
      <c r="R26" s="366"/>
      <c r="S26" s="366"/>
      <c r="T26" s="366"/>
      <c r="U26" s="366"/>
      <c r="V26" s="366"/>
      <c r="W26" s="366"/>
      <c r="X26" s="366"/>
      <c r="Y26" s="366"/>
      <c r="Z26" s="366"/>
      <c r="AA26" s="366"/>
      <c r="AB26" s="366"/>
      <c r="AC26" s="366"/>
      <c r="AD26" s="366"/>
      <c r="AE26" s="366"/>
      <c r="AF26" s="366"/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6"/>
      <c r="AR26" s="366"/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6"/>
      <c r="BD26" s="366"/>
      <c r="BE26" s="366"/>
      <c r="BF26" s="366"/>
      <c r="BG26" s="366"/>
      <c r="BH26" s="366"/>
      <c r="BI26" s="366"/>
      <c r="BJ26" s="366"/>
      <c r="BK26" s="366"/>
      <c r="BL26" s="366"/>
      <c r="BM26" s="366"/>
      <c r="BN26" s="366"/>
      <c r="BO26" s="366"/>
      <c r="BP26" s="366"/>
      <c r="BQ26" s="366"/>
      <c r="BR26" s="366"/>
      <c r="BS26" s="366"/>
      <c r="BT26" s="366"/>
      <c r="BU26" s="366"/>
      <c r="BV26" s="366"/>
      <c r="BW26" s="366"/>
      <c r="BX26" s="366"/>
      <c r="BY26" s="366"/>
      <c r="BZ26" s="366"/>
      <c r="CA26" s="366"/>
      <c r="CB26" s="366"/>
      <c r="CC26" s="366"/>
      <c r="CD26" s="366"/>
      <c r="CE26" s="366"/>
      <c r="CF26" s="366"/>
      <c r="CG26" s="366"/>
      <c r="CH26" s="366"/>
      <c r="CI26" s="366"/>
      <c r="CJ26" s="366"/>
      <c r="CK26" s="366"/>
      <c r="CL26" s="366"/>
      <c r="CM26" s="366"/>
      <c r="CN26" s="366"/>
      <c r="CO26" s="366"/>
      <c r="CP26" s="366"/>
      <c r="CQ26" s="366"/>
      <c r="CR26" s="366"/>
      <c r="CS26" s="366"/>
      <c r="CT26" s="366"/>
      <c r="CU26" s="366"/>
      <c r="CV26" s="366"/>
      <c r="CW26" s="366"/>
      <c r="CX26" s="366"/>
      <c r="CY26" s="366"/>
      <c r="CZ26" s="366"/>
      <c r="DA26" s="366"/>
      <c r="DB26" s="366"/>
      <c r="DC26" s="366"/>
      <c r="DD26" s="366"/>
      <c r="DE26" s="366"/>
      <c r="DF26" s="366"/>
      <c r="DG26" s="366"/>
      <c r="DH26" s="366"/>
      <c r="DI26" s="366"/>
      <c r="DJ26" s="366"/>
      <c r="DK26" s="366"/>
      <c r="DL26" s="366"/>
      <c r="DM26" s="366"/>
      <c r="DN26" s="366"/>
      <c r="DO26" s="366"/>
      <c r="DP26" s="366"/>
      <c r="DQ26" s="366"/>
    </row>
    <row r="27" spans="1:121" x14ac:dyDescent="0.2">
      <c r="A27" s="357" t="s">
        <v>246</v>
      </c>
      <c r="B27" s="358"/>
      <c r="C27" s="358"/>
      <c r="D27" s="358"/>
      <c r="E27" s="358"/>
      <c r="F27" s="358"/>
      <c r="G27" s="358"/>
      <c r="H27" s="358"/>
      <c r="I27" s="358"/>
      <c r="J27" s="358"/>
      <c r="K27" s="358"/>
      <c r="L27" s="358"/>
      <c r="M27" s="358"/>
      <c r="N27" s="358"/>
      <c r="O27" s="358"/>
      <c r="P27" s="358"/>
      <c r="Q27" s="358"/>
      <c r="R27" s="358"/>
      <c r="S27" s="358"/>
      <c r="T27" s="358"/>
      <c r="U27" s="358"/>
      <c r="V27" s="358"/>
      <c r="W27" s="358"/>
      <c r="X27" s="358"/>
      <c r="Y27" s="359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8"/>
      <c r="AK27" s="358"/>
      <c r="AL27" s="358"/>
      <c r="AM27" s="358"/>
      <c r="AN27" s="358"/>
      <c r="AO27" s="358"/>
      <c r="AP27" s="358"/>
      <c r="AQ27" s="358"/>
      <c r="AR27" s="358"/>
      <c r="AS27" s="358"/>
      <c r="AT27" s="358"/>
      <c r="AU27" s="358"/>
      <c r="AV27" s="358"/>
      <c r="AW27" s="358"/>
      <c r="AX27" s="358"/>
      <c r="AY27" s="358"/>
      <c r="AZ27" s="358"/>
      <c r="BA27" s="358"/>
      <c r="BB27" s="358"/>
      <c r="BC27" s="358"/>
      <c r="BD27" s="358"/>
      <c r="BE27" s="358"/>
      <c r="BF27" s="358"/>
      <c r="BG27" s="358"/>
      <c r="BH27" s="358"/>
      <c r="BI27" s="358"/>
      <c r="BJ27" s="358"/>
      <c r="BK27" s="358"/>
      <c r="BL27" s="358"/>
      <c r="BM27" s="358"/>
      <c r="BN27" s="358"/>
      <c r="BO27" s="358"/>
      <c r="BP27" s="358"/>
      <c r="BQ27" s="358"/>
      <c r="BR27" s="358"/>
      <c r="BS27" s="358"/>
      <c r="BT27" s="358"/>
      <c r="BU27" s="358"/>
      <c r="BV27" s="358"/>
      <c r="BW27" s="358"/>
      <c r="BX27" s="358"/>
      <c r="BY27" s="358"/>
      <c r="BZ27" s="358"/>
      <c r="CA27" s="358"/>
      <c r="CB27" s="358"/>
      <c r="CC27" s="358"/>
      <c r="CD27" s="358"/>
      <c r="CE27" s="358"/>
      <c r="CF27" s="358"/>
      <c r="CG27" s="358"/>
      <c r="CH27" s="358"/>
      <c r="CI27" s="358"/>
      <c r="CJ27" s="358"/>
      <c r="CK27" s="358"/>
      <c r="CL27" s="358"/>
      <c r="CM27" s="358"/>
      <c r="CN27" s="358"/>
      <c r="CO27" s="358"/>
      <c r="CP27" s="358"/>
      <c r="CQ27" s="358"/>
      <c r="CR27" s="358"/>
      <c r="CS27" s="358"/>
      <c r="CT27" s="358"/>
      <c r="CU27" s="358"/>
      <c r="CV27" s="358"/>
      <c r="CW27" s="358"/>
      <c r="CX27" s="358"/>
      <c r="CY27" s="358"/>
      <c r="CZ27" s="358"/>
      <c r="DA27" s="358"/>
      <c r="DB27" s="358"/>
      <c r="DC27" s="358"/>
      <c r="DD27" s="358"/>
      <c r="DE27" s="358"/>
      <c r="DF27" s="358"/>
      <c r="DG27" s="358"/>
      <c r="DH27" s="358"/>
      <c r="DI27" s="358"/>
      <c r="DJ27" s="358"/>
      <c r="DK27" s="358"/>
      <c r="DL27" s="358"/>
      <c r="DM27" s="358"/>
      <c r="DN27" s="358"/>
      <c r="DO27" s="358"/>
      <c r="DP27" s="358"/>
      <c r="DQ27" s="358"/>
    </row>
    <row r="28" spans="1:121" s="361" customFormat="1" x14ac:dyDescent="0.2">
      <c r="A28" s="367" t="s">
        <v>240</v>
      </c>
      <c r="B28" s="452">
        <v>44562</v>
      </c>
      <c r="C28" s="453"/>
      <c r="D28" s="452">
        <v>44593</v>
      </c>
      <c r="E28" s="453"/>
      <c r="F28" s="452">
        <v>44621</v>
      </c>
      <c r="G28" s="453"/>
      <c r="H28" s="452">
        <v>44652</v>
      </c>
      <c r="I28" s="453"/>
      <c r="J28" s="452">
        <v>44682</v>
      </c>
      <c r="K28" s="453"/>
      <c r="L28" s="452">
        <v>44713</v>
      </c>
      <c r="M28" s="453"/>
      <c r="N28" s="452">
        <v>44743</v>
      </c>
      <c r="O28" s="453"/>
      <c r="P28" s="452">
        <v>44774</v>
      </c>
      <c r="Q28" s="453"/>
      <c r="R28" s="452">
        <v>44805</v>
      </c>
      <c r="S28" s="453"/>
      <c r="T28" s="452">
        <v>44835</v>
      </c>
      <c r="U28" s="453"/>
      <c r="V28" s="452">
        <v>44866</v>
      </c>
      <c r="W28" s="453"/>
      <c r="X28" s="452">
        <v>44896</v>
      </c>
      <c r="Y28" s="453"/>
      <c r="Z28" s="452" t="e">
        <f ca="1">Z18</f>
        <v>#NAME?</v>
      </c>
      <c r="AA28" s="453"/>
      <c r="AB28" s="452" t="e">
        <f ca="1">AB18</f>
        <v>#NAME?</v>
      </c>
      <c r="AC28" s="453"/>
      <c r="AD28" s="452" t="e">
        <f ca="1">AD18</f>
        <v>#NAME?</v>
      </c>
      <c r="AE28" s="453"/>
      <c r="AF28" s="454" t="e">
        <f ca="1">AF18</f>
        <v>#NAME?</v>
      </c>
      <c r="AG28" s="455"/>
      <c r="AH28" s="454" t="e">
        <f ca="1">AH18</f>
        <v>#NAME?</v>
      </c>
      <c r="AI28" s="455"/>
      <c r="AJ28" s="454" t="e">
        <f ca="1">AJ18</f>
        <v>#NAME?</v>
      </c>
      <c r="AK28" s="455"/>
      <c r="AL28" s="454" t="e">
        <f ca="1">AL18</f>
        <v>#NAME?</v>
      </c>
      <c r="AM28" s="455"/>
      <c r="AN28" s="454" t="e">
        <f ca="1">AN18</f>
        <v>#NAME?</v>
      </c>
      <c r="AO28" s="455"/>
      <c r="AP28" s="454" t="e">
        <f ca="1">AP18</f>
        <v>#NAME?</v>
      </c>
      <c r="AQ28" s="455"/>
      <c r="AR28" s="454" t="e">
        <f ca="1">AR18</f>
        <v>#NAME?</v>
      </c>
      <c r="AS28" s="455"/>
      <c r="AT28" s="454" t="e">
        <f ca="1">AT18</f>
        <v>#NAME?</v>
      </c>
      <c r="AU28" s="455"/>
      <c r="AV28" s="454" t="e">
        <f ca="1">AV18</f>
        <v>#NAME?</v>
      </c>
      <c r="AW28" s="455"/>
      <c r="AX28" s="454" t="e">
        <f ca="1">AX18</f>
        <v>#NAME?</v>
      </c>
      <c r="AY28" s="455"/>
      <c r="AZ28" s="454" t="e">
        <f ca="1">AZ$8</f>
        <v>#NAME?</v>
      </c>
      <c r="BA28" s="455"/>
      <c r="BB28" s="454" t="e">
        <f ca="1">BB$8</f>
        <v>#NAME?</v>
      </c>
      <c r="BC28" s="455"/>
      <c r="BD28" s="454" t="e">
        <f ca="1">BD$8</f>
        <v>#NAME?</v>
      </c>
      <c r="BE28" s="455"/>
      <c r="BF28" s="454" t="e">
        <f ca="1">BF$8</f>
        <v>#NAME?</v>
      </c>
      <c r="BG28" s="455"/>
      <c r="BH28" s="454" t="e">
        <f ca="1">BH$8</f>
        <v>#NAME?</v>
      </c>
      <c r="BI28" s="455"/>
      <c r="BJ28" s="454" t="e">
        <f ca="1">BJ$8</f>
        <v>#NAME?</v>
      </c>
      <c r="BK28" s="455"/>
      <c r="BL28" s="454" t="e">
        <f ca="1">BL$8</f>
        <v>#NAME?</v>
      </c>
      <c r="BM28" s="455"/>
      <c r="BN28" s="454" t="e">
        <f ca="1">BN$8</f>
        <v>#NAME?</v>
      </c>
      <c r="BO28" s="455"/>
      <c r="BP28" s="454" t="e">
        <f ca="1">BP$8</f>
        <v>#NAME?</v>
      </c>
      <c r="BQ28" s="455"/>
      <c r="BR28" s="454" t="e">
        <f ca="1">BR$8</f>
        <v>#NAME?</v>
      </c>
      <c r="BS28" s="455"/>
      <c r="BT28" s="454" t="e">
        <f ca="1">BT$8</f>
        <v>#NAME?</v>
      </c>
      <c r="BU28" s="455"/>
      <c r="BV28" s="454" t="e">
        <f ca="1">BV$8</f>
        <v>#NAME?</v>
      </c>
      <c r="BW28" s="455"/>
      <c r="BX28" s="454" t="e">
        <f ca="1">BX$8</f>
        <v>#NAME?</v>
      </c>
      <c r="BY28" s="455"/>
      <c r="BZ28" s="454" t="e">
        <f ca="1">BZ$8</f>
        <v>#NAME?</v>
      </c>
      <c r="CA28" s="455"/>
      <c r="CB28" s="454" t="e">
        <f ca="1">CB$8</f>
        <v>#NAME?</v>
      </c>
      <c r="CC28" s="455"/>
      <c r="CD28" s="454" t="e">
        <f ca="1">CD$8</f>
        <v>#NAME?</v>
      </c>
      <c r="CE28" s="455"/>
      <c r="CF28" s="454" t="e">
        <f ca="1">CF$8</f>
        <v>#NAME?</v>
      </c>
      <c r="CG28" s="455"/>
      <c r="CH28" s="454" t="e">
        <f ca="1">CH$8</f>
        <v>#NAME?</v>
      </c>
      <c r="CI28" s="455"/>
      <c r="CJ28" s="454" t="e">
        <f ca="1">CJ$8</f>
        <v>#NAME?</v>
      </c>
      <c r="CK28" s="455"/>
      <c r="CL28" s="454" t="e">
        <f ca="1">CL$8</f>
        <v>#NAME?</v>
      </c>
      <c r="CM28" s="455"/>
      <c r="CN28" s="454" t="e">
        <f ca="1">CN$8</f>
        <v>#NAME?</v>
      </c>
      <c r="CO28" s="455"/>
      <c r="CP28" s="454" t="e">
        <f ca="1">CP$8</f>
        <v>#NAME?</v>
      </c>
      <c r="CQ28" s="455"/>
      <c r="CR28" s="454" t="e">
        <f ca="1">CR$8</f>
        <v>#NAME?</v>
      </c>
      <c r="CS28" s="455"/>
      <c r="CT28" s="454" t="e">
        <f ca="1">CT$8</f>
        <v>#NAME?</v>
      </c>
      <c r="CU28" s="455"/>
      <c r="CV28" s="454" t="e">
        <f ca="1">CV$8</f>
        <v>#NAME?</v>
      </c>
      <c r="CW28" s="455"/>
      <c r="CX28" s="454" t="e">
        <f ca="1">CX$8</f>
        <v>#NAME?</v>
      </c>
      <c r="CY28" s="455"/>
      <c r="CZ28" s="454" t="e">
        <f ca="1">CZ$8</f>
        <v>#NAME?</v>
      </c>
      <c r="DA28" s="455"/>
      <c r="DB28" s="454" t="e">
        <f ca="1">DB$8</f>
        <v>#NAME?</v>
      </c>
      <c r="DC28" s="455"/>
      <c r="DD28" s="454" t="e">
        <f ca="1">DD$8</f>
        <v>#NAME?</v>
      </c>
      <c r="DE28" s="455"/>
      <c r="DF28" s="454" t="e">
        <f ca="1">DF$8</f>
        <v>#NAME?</v>
      </c>
      <c r="DG28" s="455"/>
      <c r="DH28" s="454" t="e">
        <f ca="1">DH$8</f>
        <v>#NAME?</v>
      </c>
      <c r="DI28" s="455"/>
      <c r="DJ28" s="454" t="e">
        <f ca="1">DJ$8</f>
        <v>#NAME?</v>
      </c>
      <c r="DK28" s="455"/>
      <c r="DL28" s="454" t="e">
        <f ca="1">DL$8</f>
        <v>#NAME?</v>
      </c>
      <c r="DM28" s="455"/>
      <c r="DN28" s="454" t="e">
        <f ca="1">DN$8</f>
        <v>#NAME?</v>
      </c>
      <c r="DO28" s="455"/>
      <c r="DP28" s="454" t="e">
        <f ca="1">DP$8</f>
        <v>#NAME?</v>
      </c>
      <c r="DQ28" s="455"/>
    </row>
    <row r="29" spans="1:121" x14ac:dyDescent="0.2">
      <c r="A29" s="362" t="s">
        <v>28</v>
      </c>
      <c r="B29" s="467"/>
      <c r="C29" s="468"/>
      <c r="D29" s="469"/>
      <c r="E29" s="470"/>
      <c r="F29" s="467"/>
      <c r="G29" s="468"/>
      <c r="H29" s="467"/>
      <c r="I29" s="468"/>
      <c r="J29" s="467"/>
      <c r="K29" s="468"/>
      <c r="L29" s="467"/>
      <c r="M29" s="468"/>
      <c r="N29" s="467"/>
      <c r="O29" s="468"/>
      <c r="P29" s="467"/>
      <c r="Q29" s="468"/>
      <c r="R29" s="475">
        <v>6.37</v>
      </c>
      <c r="S29" s="476"/>
      <c r="T29" s="475">
        <v>2.65</v>
      </c>
      <c r="U29" s="476"/>
      <c r="V29" s="475">
        <v>11.08</v>
      </c>
      <c r="W29" s="476"/>
      <c r="X29" s="475">
        <v>10.49</v>
      </c>
      <c r="Y29" s="476"/>
      <c r="Z29" s="475">
        <f t="shared" ref="Z29:Z35" si="0">IFERROR((ROUND(((((1-Z9)*Z19)/(Z9))*24),2)),"-")</f>
        <v>6.68</v>
      </c>
      <c r="AA29" s="476"/>
      <c r="AB29" s="477">
        <f t="shared" ref="AB29:AB35" si="1">IFERROR((ROUND(((((1-AB9)*AB19)/(AB9))*24),2)),"-")</f>
        <v>33.03</v>
      </c>
      <c r="AC29" s="478"/>
      <c r="AD29" s="477">
        <f t="shared" ref="AD29:AD35" si="2">IFERROR((ROUND(((((1-AD9)*AD19)/(AD9))*24),2)),"-")</f>
        <v>9.9700000000000006</v>
      </c>
      <c r="AE29" s="478"/>
      <c r="AF29" s="477">
        <f t="shared" ref="AF29:AF35" si="3">IFERROR((ROUND(((((1-AF9)*AF19)/(AF9))*24),2)),"-")</f>
        <v>13.71</v>
      </c>
      <c r="AG29" s="478"/>
      <c r="AH29" s="477">
        <f t="shared" ref="AH29:AH35" si="4">IFERROR((ROUND(((((1-AH9)*AH19)/(AH9))*24),2)),"-")</f>
        <v>3.91</v>
      </c>
      <c r="AI29" s="478"/>
      <c r="AJ29" s="477">
        <f t="shared" ref="AJ29:AJ35" si="5">IFERROR((ROUND(((((1-AJ9)*AJ19)/(AJ9))*24),2)),"-")</f>
        <v>12.97</v>
      </c>
      <c r="AK29" s="478"/>
      <c r="AL29" s="477">
        <f t="shared" ref="AL29:AL35" si="6">IFERROR((ROUND(((((1-AL9)*AL19)/(AL9))*24),2)),"-")</f>
        <v>13</v>
      </c>
      <c r="AM29" s="478"/>
      <c r="AN29" s="477">
        <f t="shared" ref="AN29:AN35" si="7">IFERROR((ROUND(((((1-AN9)*AN19)/(AN9))*24),2)),"-")</f>
        <v>8.26</v>
      </c>
      <c r="AO29" s="478"/>
      <c r="AP29" s="477">
        <f t="shared" ref="AP29:AP35" si="8">IFERROR((ROUND(((((1-AP9)*AP19)/(AP9))*24),2)),"-")</f>
        <v>8.5</v>
      </c>
      <c r="AQ29" s="478"/>
      <c r="AR29" s="477">
        <f t="shared" ref="AR29:AR35" si="9">IFERROR((ROUND(((((1-AR9)*AR19)/(AR9))*24),2)),"-")</f>
        <v>12.85</v>
      </c>
      <c r="AS29" s="478"/>
      <c r="AT29" s="477">
        <f t="shared" ref="AT29:AT35" si="10">IFERROR((ROUND(((((1-AT9)*AT19)/(AT9))*24),2)),"-")</f>
        <v>2.06</v>
      </c>
      <c r="AU29" s="478"/>
      <c r="AV29" s="477">
        <f t="shared" ref="AV29:AV35" si="11">IFERROR((ROUND(((((1-AV9)*AV19)/(AV9))*24),2)),"-")</f>
        <v>3.77</v>
      </c>
      <c r="AW29" s="478"/>
      <c r="AX29" s="477">
        <f t="shared" ref="AX29:AX35" si="12">IFERROR((ROUND(((((1-AX9)*AX19)/(AX9))*24),2)),"-")</f>
        <v>7.49</v>
      </c>
      <c r="AY29" s="478"/>
      <c r="AZ29" s="477">
        <f t="shared" ref="AZ29:AZ35" si="13">IFERROR((ROUND(((((1-AZ9)*AZ19)/(AZ9))*24),2)),"-")</f>
        <v>8.35</v>
      </c>
      <c r="BA29" s="478"/>
      <c r="BB29" s="477">
        <f t="shared" ref="BB29:BB35" si="14">IFERROR((ROUND(((((1-BB9)*BB19)/(BB9))*24),2)),"-")</f>
        <v>3.68</v>
      </c>
      <c r="BC29" s="478"/>
      <c r="BD29" s="477">
        <f t="shared" ref="BD29:BD35" si="15">IFERROR((ROUND(((((1-BD9)*BD19)/(BD9))*24),2)),"-")</f>
        <v>0.69</v>
      </c>
      <c r="BE29" s="478"/>
      <c r="BF29" s="477">
        <f t="shared" ref="BF29:BF35" si="16">IFERROR((ROUND(((((1-BF9)*BF19)/(BF9))*24),2)),"-")</f>
        <v>0.71</v>
      </c>
      <c r="BG29" s="478"/>
      <c r="BH29" s="477">
        <f t="shared" ref="BH29:BH35" si="17">IFERROR((ROUND(((((1-BH9)*BH19)/(BH9))*24),2)),"-")</f>
        <v>0.86</v>
      </c>
      <c r="BI29" s="478"/>
      <c r="BJ29" s="477">
        <f t="shared" ref="BJ29:BJ35" si="18">IFERROR((ROUND(((((1-BJ9)*BJ19)/(BJ9))*24),2)),"-")</f>
        <v>2.02</v>
      </c>
      <c r="BK29" s="478"/>
      <c r="BL29" s="477">
        <f t="shared" ref="BL29:BL35" si="19">IFERROR((ROUND(((((1-BL9)*BL19)/(BL9))*24),2)),"-")</f>
        <v>1.08</v>
      </c>
      <c r="BM29" s="478"/>
      <c r="BN29" s="477">
        <f t="shared" ref="BN29:BN35" si="20">IFERROR((ROUND(((((1-BN9)*BN19)/(BN9))*24),2)),"-")</f>
        <v>0.46</v>
      </c>
      <c r="BO29" s="478"/>
      <c r="BP29" s="477">
        <f t="shared" ref="BP29:BP35" si="21">IFERROR((ROUND(((((1-BP9)*BP19)/(BP9))*24),2)),"-")</f>
        <v>0.22</v>
      </c>
      <c r="BQ29" s="478"/>
      <c r="BR29" s="477">
        <f t="shared" ref="BR29:BR35" si="22">IFERROR((ROUND(((((1-BR9)*BR19)/(BR9))*24),2)),"-")</f>
        <v>0.46</v>
      </c>
      <c r="BS29" s="478"/>
      <c r="BT29" s="477">
        <f t="shared" ref="BT29:BT35" si="23">IFERROR((ROUND(((((1-BT9)*BT19)/(BT9))*24),2)),"-")</f>
        <v>0.71</v>
      </c>
      <c r="BU29" s="478"/>
      <c r="BV29" s="477">
        <f t="shared" ref="BV29:BV35" si="24">IFERROR((ROUND(((((1-BV9)*BV19)/(BV9))*24),2)),"-")</f>
        <v>1.83</v>
      </c>
      <c r="BW29" s="478"/>
      <c r="BX29" s="477">
        <f t="shared" ref="BX29:BX35" si="25">IFERROR((ROUND(((((1-BX9)*BX19)/(BX9))*24),2)),"-")</f>
        <v>0.51</v>
      </c>
      <c r="BY29" s="478"/>
      <c r="BZ29" s="477">
        <f t="shared" ref="BZ29:BZ35" si="26">IFERROR((ROUND(((((1-BZ9)*BZ19)/(BZ9))*24),2)),"-")</f>
        <v>0.91</v>
      </c>
      <c r="CA29" s="478"/>
      <c r="CB29" s="477">
        <f t="shared" ref="CB29:CB35" si="27">IFERROR((ROUND(((((1-CB9)*CB19)/(CB9))*24),2)),"-")</f>
        <v>1.86</v>
      </c>
      <c r="CC29" s="478"/>
      <c r="CD29" s="477">
        <f t="shared" ref="CD29:CD35" si="28">IFERROR((ROUND(((((1-CD9)*CD19)/(CD9))*24),2)),"-")</f>
        <v>0.63</v>
      </c>
      <c r="CE29" s="478"/>
      <c r="CF29" s="477">
        <f t="shared" ref="CF29:CF35" si="29">IFERROR((ROUND(((((1-CF9)*CF19)/(CF9))*24),2)),"-")</f>
        <v>1.38</v>
      </c>
      <c r="CG29" s="478"/>
      <c r="CH29" s="477">
        <f t="shared" ref="CH29:CH35" si="30">IFERROR((ROUND(((((1-CH9)*CH19)/(CH9))*24),2)),"-")</f>
        <v>0.98</v>
      </c>
      <c r="CI29" s="478"/>
      <c r="CJ29" s="477">
        <f t="shared" ref="CJ29:CJ35" si="31">IFERROR((ROUND(((((1-CJ9)*CJ19)/(CJ9))*24),2)),"-")</f>
        <v>1.92</v>
      </c>
      <c r="CK29" s="478"/>
      <c r="CL29" s="477">
        <f t="shared" ref="CL29:CL35" si="32">IFERROR((ROUND(((((1-CL9)*CL19)/(CL9))*24),2)),"-")</f>
        <v>12.34</v>
      </c>
      <c r="CM29" s="478"/>
      <c r="CN29" s="477">
        <f t="shared" ref="CN29:CN35" si="33">IFERROR((ROUND(((((1-CN9)*CN19)/(CN9))*24),2)),"-")</f>
        <v>2.36</v>
      </c>
      <c r="CO29" s="478"/>
      <c r="CP29" s="477">
        <f t="shared" ref="CP29:CP35" si="34">IFERROR((ROUND(((((1-CP9)*CP19)/(CP9))*24),2)),"-")</f>
        <v>2.4</v>
      </c>
      <c r="CQ29" s="478"/>
      <c r="CR29" s="477" t="str">
        <f t="shared" ref="CR29:CR35" si="35">IFERROR((ROUND(((((1-CR9)*CR19)/(CR9))*24),2)),"-")</f>
        <v>-</v>
      </c>
      <c r="CS29" s="478"/>
      <c r="CT29" s="477" t="str">
        <f t="shared" ref="CT29:CT35" si="36">IFERROR((ROUND(((((1-CT9)*CT19)/(CT9))*24),2)),"-")</f>
        <v>-</v>
      </c>
      <c r="CU29" s="478"/>
      <c r="CV29" s="477" t="str">
        <f t="shared" ref="CV29:CV35" si="37">IFERROR((ROUND(((((1-CV9)*CV19)/(CV9))*24),2)),"-")</f>
        <v>-</v>
      </c>
      <c r="CW29" s="478"/>
      <c r="CX29" s="477" t="str">
        <f t="shared" ref="CX29:CX35" si="38">IFERROR((ROUND(((((1-CX9)*CX19)/(CX9))*24),2)),"-")</f>
        <v>-</v>
      </c>
      <c r="CY29" s="478"/>
      <c r="CZ29" s="477" t="str">
        <f t="shared" ref="CZ29:CZ35" si="39">IFERROR((ROUND(((((1-CZ9)*CZ19)/(CZ9))*24),2)),"-")</f>
        <v>-</v>
      </c>
      <c r="DA29" s="478"/>
      <c r="DB29" s="477" t="str">
        <f t="shared" ref="DB29:DB35" si="40">IFERROR((ROUND(((((1-DB9)*DB19)/(DB9))*24),2)),"-")</f>
        <v>-</v>
      </c>
      <c r="DC29" s="478"/>
      <c r="DD29" s="477" t="str">
        <f t="shared" ref="DD29:DD35" si="41">IFERROR((ROUND(((((1-DD9)*DD19)/(DD9))*24),2)),"-")</f>
        <v>-</v>
      </c>
      <c r="DE29" s="478"/>
      <c r="DF29" s="477" t="str">
        <f t="shared" ref="DF29:DF35" si="42">IFERROR((ROUND(((((1-DF9)*DF19)/(DF9))*24),2)),"-")</f>
        <v>-</v>
      </c>
      <c r="DG29" s="478"/>
      <c r="DH29" s="477" t="str">
        <f t="shared" ref="DH29:DH35" si="43">IFERROR((ROUND(((((1-DH9)*DH19)/(DH9))*24),2)),"-")</f>
        <v>-</v>
      </c>
      <c r="DI29" s="478"/>
      <c r="DJ29" s="477" t="str">
        <f t="shared" ref="DJ29:DJ35" si="44">IFERROR((ROUND(((((1-DJ9)*DJ19)/(DJ9))*24),2)),"-")</f>
        <v>-</v>
      </c>
      <c r="DK29" s="478"/>
      <c r="DL29" s="477" t="str">
        <f t="shared" ref="DL29:DL35" si="45">IFERROR((ROUND(((((1-DL9)*DL19)/(DL9))*24),2)),"-")</f>
        <v>-</v>
      </c>
      <c r="DM29" s="478"/>
      <c r="DN29" s="477" t="str">
        <f t="shared" ref="DN29:DN35" si="46">IFERROR((ROUND(((((1-DN9)*DN19)/(DN9))*24),2)),"-")</f>
        <v>-</v>
      </c>
      <c r="DO29" s="478"/>
      <c r="DP29" s="477" t="str">
        <f t="shared" ref="DP29:DP35" si="47">IFERROR((ROUND(((((1-DP9)*DP19)/(DP9))*24),2)),"-")</f>
        <v>-</v>
      </c>
      <c r="DQ29" s="478"/>
    </row>
    <row r="30" spans="1:121" x14ac:dyDescent="0.2">
      <c r="A30" s="362" t="s">
        <v>30</v>
      </c>
      <c r="B30" s="467"/>
      <c r="C30" s="468"/>
      <c r="D30" s="469"/>
      <c r="E30" s="470"/>
      <c r="F30" s="467"/>
      <c r="G30" s="468"/>
      <c r="H30" s="467"/>
      <c r="I30" s="468"/>
      <c r="J30" s="467"/>
      <c r="K30" s="468"/>
      <c r="L30" s="467"/>
      <c r="M30" s="468"/>
      <c r="N30" s="467"/>
      <c r="O30" s="468"/>
      <c r="P30" s="467"/>
      <c r="Q30" s="468"/>
      <c r="R30" s="475">
        <v>16.829999999999998</v>
      </c>
      <c r="S30" s="476"/>
      <c r="T30" s="475">
        <v>11.11</v>
      </c>
      <c r="U30" s="476"/>
      <c r="V30" s="475">
        <v>14.61</v>
      </c>
      <c r="W30" s="476"/>
      <c r="X30" s="475">
        <v>15</v>
      </c>
      <c r="Y30" s="476"/>
      <c r="Z30" s="475">
        <f t="shared" si="0"/>
        <v>10.57</v>
      </c>
      <c r="AA30" s="476"/>
      <c r="AB30" s="477">
        <f t="shared" si="1"/>
        <v>21.66</v>
      </c>
      <c r="AC30" s="478"/>
      <c r="AD30" s="477">
        <f t="shared" si="2"/>
        <v>15.77</v>
      </c>
      <c r="AE30" s="478"/>
      <c r="AF30" s="477">
        <f t="shared" si="3"/>
        <v>18.309999999999999</v>
      </c>
      <c r="AG30" s="478"/>
      <c r="AH30" s="477">
        <f t="shared" si="4"/>
        <v>19.45</v>
      </c>
      <c r="AI30" s="478"/>
      <c r="AJ30" s="477">
        <f t="shared" si="5"/>
        <v>23.54</v>
      </c>
      <c r="AK30" s="478"/>
      <c r="AL30" s="477">
        <f t="shared" si="6"/>
        <v>19.98</v>
      </c>
      <c r="AM30" s="478"/>
      <c r="AN30" s="477">
        <f t="shared" si="7"/>
        <v>6.71</v>
      </c>
      <c r="AO30" s="478"/>
      <c r="AP30" s="477">
        <f t="shared" si="8"/>
        <v>11.34</v>
      </c>
      <c r="AQ30" s="478"/>
      <c r="AR30" s="477">
        <f t="shared" si="9"/>
        <v>16.98</v>
      </c>
      <c r="AS30" s="478"/>
      <c r="AT30" s="477">
        <f t="shared" si="10"/>
        <v>6.6</v>
      </c>
      <c r="AU30" s="478"/>
      <c r="AV30" s="477">
        <f t="shared" si="11"/>
        <v>3.99</v>
      </c>
      <c r="AW30" s="478"/>
      <c r="AX30" s="477">
        <f t="shared" si="12"/>
        <v>5.79</v>
      </c>
      <c r="AY30" s="478"/>
      <c r="AZ30" s="477">
        <f t="shared" si="13"/>
        <v>3.9</v>
      </c>
      <c r="BA30" s="478"/>
      <c r="BB30" s="477">
        <f t="shared" si="14"/>
        <v>3.05</v>
      </c>
      <c r="BC30" s="478"/>
      <c r="BD30" s="477">
        <f t="shared" si="15"/>
        <v>2.72</v>
      </c>
      <c r="BE30" s="478"/>
      <c r="BF30" s="477">
        <f t="shared" si="16"/>
        <v>2.48</v>
      </c>
      <c r="BG30" s="478"/>
      <c r="BH30" s="477">
        <f t="shared" si="17"/>
        <v>1.89</v>
      </c>
      <c r="BI30" s="478"/>
      <c r="BJ30" s="477">
        <f t="shared" si="18"/>
        <v>0.92</v>
      </c>
      <c r="BK30" s="478"/>
      <c r="BL30" s="477">
        <f t="shared" si="19"/>
        <v>2.89</v>
      </c>
      <c r="BM30" s="478"/>
      <c r="BN30" s="477">
        <f t="shared" si="20"/>
        <v>4.93</v>
      </c>
      <c r="BO30" s="478"/>
      <c r="BP30" s="477">
        <f t="shared" si="21"/>
        <v>1.53</v>
      </c>
      <c r="BQ30" s="478"/>
      <c r="BR30" s="477">
        <f t="shared" si="22"/>
        <v>1.1299999999999999</v>
      </c>
      <c r="BS30" s="478"/>
      <c r="BT30" s="477">
        <f t="shared" si="23"/>
        <v>1.96</v>
      </c>
      <c r="BU30" s="478"/>
      <c r="BV30" s="477">
        <f t="shared" si="24"/>
        <v>5.41</v>
      </c>
      <c r="BW30" s="478"/>
      <c r="BX30" s="477">
        <f t="shared" si="25"/>
        <v>3.71</v>
      </c>
      <c r="BY30" s="478"/>
      <c r="BZ30" s="477">
        <f t="shared" si="26"/>
        <v>2.73</v>
      </c>
      <c r="CA30" s="478"/>
      <c r="CB30" s="477">
        <f t="shared" si="27"/>
        <v>3.54</v>
      </c>
      <c r="CC30" s="478"/>
      <c r="CD30" s="477">
        <f t="shared" si="28"/>
        <v>4.09</v>
      </c>
      <c r="CE30" s="478"/>
      <c r="CF30" s="477">
        <f t="shared" si="29"/>
        <v>1.97</v>
      </c>
      <c r="CG30" s="478"/>
      <c r="CH30" s="477">
        <f t="shared" si="30"/>
        <v>2.38</v>
      </c>
      <c r="CI30" s="478"/>
      <c r="CJ30" s="477">
        <f t="shared" si="31"/>
        <v>3.02</v>
      </c>
      <c r="CK30" s="478"/>
      <c r="CL30" s="477">
        <f t="shared" si="32"/>
        <v>3.36</v>
      </c>
      <c r="CM30" s="478"/>
      <c r="CN30" s="477">
        <f t="shared" si="33"/>
        <v>6.25</v>
      </c>
      <c r="CO30" s="478"/>
      <c r="CP30" s="477">
        <f t="shared" si="34"/>
        <v>6.14</v>
      </c>
      <c r="CQ30" s="478"/>
      <c r="CR30" s="477" t="str">
        <f t="shared" si="35"/>
        <v>-</v>
      </c>
      <c r="CS30" s="478"/>
      <c r="CT30" s="477" t="str">
        <f t="shared" si="36"/>
        <v>-</v>
      </c>
      <c r="CU30" s="478"/>
      <c r="CV30" s="477" t="str">
        <f t="shared" si="37"/>
        <v>-</v>
      </c>
      <c r="CW30" s="478"/>
      <c r="CX30" s="477" t="str">
        <f t="shared" si="38"/>
        <v>-</v>
      </c>
      <c r="CY30" s="478"/>
      <c r="CZ30" s="477" t="str">
        <f t="shared" si="39"/>
        <v>-</v>
      </c>
      <c r="DA30" s="478"/>
      <c r="DB30" s="477" t="str">
        <f t="shared" si="40"/>
        <v>-</v>
      </c>
      <c r="DC30" s="478"/>
      <c r="DD30" s="477" t="str">
        <f t="shared" si="41"/>
        <v>-</v>
      </c>
      <c r="DE30" s="478"/>
      <c r="DF30" s="477" t="str">
        <f t="shared" si="42"/>
        <v>-</v>
      </c>
      <c r="DG30" s="478"/>
      <c r="DH30" s="477" t="str">
        <f t="shared" si="43"/>
        <v>-</v>
      </c>
      <c r="DI30" s="478"/>
      <c r="DJ30" s="477" t="str">
        <f t="shared" si="44"/>
        <v>-</v>
      </c>
      <c r="DK30" s="478"/>
      <c r="DL30" s="477" t="str">
        <f t="shared" si="45"/>
        <v>-</v>
      </c>
      <c r="DM30" s="478"/>
      <c r="DN30" s="477" t="str">
        <f t="shared" si="46"/>
        <v>-</v>
      </c>
      <c r="DO30" s="478"/>
      <c r="DP30" s="477" t="str">
        <f t="shared" si="47"/>
        <v>-</v>
      </c>
      <c r="DQ30" s="478"/>
    </row>
    <row r="31" spans="1:121" ht="12.75" hidden="1" customHeight="1" x14ac:dyDescent="0.2">
      <c r="A31" s="362" t="s">
        <v>32</v>
      </c>
      <c r="B31" s="467"/>
      <c r="C31" s="468"/>
      <c r="D31" s="469"/>
      <c r="E31" s="470"/>
      <c r="F31" s="467"/>
      <c r="G31" s="468"/>
      <c r="H31" s="467"/>
      <c r="I31" s="468"/>
      <c r="J31" s="467"/>
      <c r="K31" s="468"/>
      <c r="L31" s="467"/>
      <c r="M31" s="468"/>
      <c r="N31" s="467"/>
      <c r="O31" s="468"/>
      <c r="P31" s="467" t="s">
        <v>195</v>
      </c>
      <c r="Q31" s="468"/>
      <c r="R31" s="475" t="s">
        <v>25</v>
      </c>
      <c r="S31" s="476"/>
      <c r="T31" s="475" t="s">
        <v>25</v>
      </c>
      <c r="U31" s="476"/>
      <c r="V31" s="475" t="s">
        <v>25</v>
      </c>
      <c r="W31" s="476"/>
      <c r="X31" s="475" t="s">
        <v>25</v>
      </c>
      <c r="Y31" s="476"/>
      <c r="Z31" s="475" t="str">
        <f t="shared" si="0"/>
        <v>-</v>
      </c>
      <c r="AA31" s="476"/>
      <c r="AB31" s="477" t="str">
        <f t="shared" si="1"/>
        <v>-</v>
      </c>
      <c r="AC31" s="478"/>
      <c r="AD31" s="477" t="str">
        <f t="shared" si="2"/>
        <v>-</v>
      </c>
      <c r="AE31" s="478"/>
      <c r="AF31" s="477" t="str">
        <f t="shared" si="3"/>
        <v>-</v>
      </c>
      <c r="AG31" s="478"/>
      <c r="AH31" s="477" t="str">
        <f t="shared" si="4"/>
        <v>-</v>
      </c>
      <c r="AI31" s="478"/>
      <c r="AJ31" s="477" t="str">
        <f t="shared" si="5"/>
        <v>-</v>
      </c>
      <c r="AK31" s="478"/>
      <c r="AL31" s="477" t="str">
        <f t="shared" si="6"/>
        <v>-</v>
      </c>
      <c r="AM31" s="478"/>
      <c r="AN31" s="477" t="str">
        <f t="shared" si="7"/>
        <v>-</v>
      </c>
      <c r="AO31" s="478"/>
      <c r="AP31" s="477" t="str">
        <f t="shared" si="8"/>
        <v>-</v>
      </c>
      <c r="AQ31" s="478"/>
      <c r="AR31" s="477" t="str">
        <f t="shared" si="9"/>
        <v>-</v>
      </c>
      <c r="AS31" s="478"/>
      <c r="AT31" s="477" t="str">
        <f t="shared" si="10"/>
        <v>-</v>
      </c>
      <c r="AU31" s="478"/>
      <c r="AV31" s="477" t="str">
        <f t="shared" si="11"/>
        <v>-</v>
      </c>
      <c r="AW31" s="478"/>
      <c r="AX31" s="477" t="str">
        <f t="shared" si="12"/>
        <v>-</v>
      </c>
      <c r="AY31" s="478"/>
      <c r="AZ31" s="477" t="str">
        <f t="shared" si="13"/>
        <v>-</v>
      </c>
      <c r="BA31" s="478"/>
      <c r="BB31" s="477">
        <f t="shared" si="14"/>
        <v>0</v>
      </c>
      <c r="BC31" s="478"/>
      <c r="BD31" s="477">
        <f t="shared" si="15"/>
        <v>0</v>
      </c>
      <c r="BE31" s="478"/>
      <c r="BF31" s="477">
        <f t="shared" si="16"/>
        <v>0</v>
      </c>
      <c r="BG31" s="478"/>
      <c r="BH31" s="477">
        <f t="shared" si="17"/>
        <v>0</v>
      </c>
      <c r="BI31" s="478"/>
      <c r="BJ31" s="477">
        <f t="shared" si="18"/>
        <v>0</v>
      </c>
      <c r="BK31" s="478"/>
      <c r="BL31" s="477">
        <f t="shared" si="19"/>
        <v>0</v>
      </c>
      <c r="BM31" s="478"/>
      <c r="BN31" s="477">
        <f t="shared" si="20"/>
        <v>0</v>
      </c>
      <c r="BO31" s="478"/>
      <c r="BP31" s="477">
        <f t="shared" si="21"/>
        <v>0</v>
      </c>
      <c r="BQ31" s="478"/>
      <c r="BR31" s="477" t="str">
        <f t="shared" si="22"/>
        <v>-</v>
      </c>
      <c r="BS31" s="478"/>
      <c r="BT31" s="477" t="str">
        <f t="shared" si="23"/>
        <v>-</v>
      </c>
      <c r="BU31" s="478"/>
      <c r="BV31" s="477" t="str">
        <f t="shared" si="24"/>
        <v>-</v>
      </c>
      <c r="BW31" s="478"/>
      <c r="BX31" s="477" t="str">
        <f t="shared" si="25"/>
        <v>-</v>
      </c>
      <c r="BY31" s="478"/>
      <c r="BZ31" s="477" t="str">
        <f t="shared" si="26"/>
        <v>-</v>
      </c>
      <c r="CA31" s="478"/>
      <c r="CB31" s="477" t="str">
        <f t="shared" si="27"/>
        <v>-</v>
      </c>
      <c r="CC31" s="478"/>
      <c r="CD31" s="477" t="str">
        <f t="shared" si="28"/>
        <v>-</v>
      </c>
      <c r="CE31" s="478"/>
      <c r="CF31" s="477" t="str">
        <f t="shared" si="29"/>
        <v>-</v>
      </c>
      <c r="CG31" s="478"/>
      <c r="CH31" s="477" t="str">
        <f t="shared" si="30"/>
        <v>-</v>
      </c>
      <c r="CI31" s="478"/>
      <c r="CJ31" s="477" t="str">
        <f t="shared" si="31"/>
        <v>-</v>
      </c>
      <c r="CK31" s="478"/>
      <c r="CL31" s="477" t="str">
        <f t="shared" si="32"/>
        <v>-</v>
      </c>
      <c r="CM31" s="478"/>
      <c r="CN31" s="477" t="str">
        <f t="shared" si="33"/>
        <v>-</v>
      </c>
      <c r="CO31" s="478"/>
      <c r="CP31" s="477" t="str">
        <f t="shared" si="34"/>
        <v>-</v>
      </c>
      <c r="CQ31" s="478"/>
      <c r="CR31" s="477" t="str">
        <f t="shared" si="35"/>
        <v>-</v>
      </c>
      <c r="CS31" s="478"/>
      <c r="CT31" s="477" t="str">
        <f t="shared" si="36"/>
        <v>-</v>
      </c>
      <c r="CU31" s="478"/>
      <c r="CV31" s="477" t="str">
        <f t="shared" si="37"/>
        <v>-</v>
      </c>
      <c r="CW31" s="478"/>
      <c r="CX31" s="477" t="str">
        <f t="shared" si="38"/>
        <v>-</v>
      </c>
      <c r="CY31" s="478"/>
      <c r="CZ31" s="477" t="str">
        <f t="shared" si="39"/>
        <v>-</v>
      </c>
      <c r="DA31" s="478"/>
      <c r="DB31" s="477" t="str">
        <f t="shared" si="40"/>
        <v>-</v>
      </c>
      <c r="DC31" s="478"/>
      <c r="DD31" s="477" t="str">
        <f t="shared" si="41"/>
        <v>-</v>
      </c>
      <c r="DE31" s="478"/>
      <c r="DF31" s="477" t="str">
        <f t="shared" si="42"/>
        <v>-</v>
      </c>
      <c r="DG31" s="478"/>
      <c r="DH31" s="477" t="str">
        <f t="shared" si="43"/>
        <v>-</v>
      </c>
      <c r="DI31" s="478"/>
      <c r="DJ31" s="477" t="str">
        <f t="shared" si="44"/>
        <v>-</v>
      </c>
      <c r="DK31" s="478"/>
      <c r="DL31" s="477" t="str">
        <f t="shared" si="45"/>
        <v>-</v>
      </c>
      <c r="DM31" s="478"/>
      <c r="DN31" s="477" t="str">
        <f t="shared" si="46"/>
        <v>-</v>
      </c>
      <c r="DO31" s="478"/>
      <c r="DP31" s="477" t="str">
        <f t="shared" si="47"/>
        <v>-</v>
      </c>
      <c r="DQ31" s="478"/>
    </row>
    <row r="32" spans="1:121" ht="12.75" hidden="1" customHeight="1" x14ac:dyDescent="0.2">
      <c r="A32" s="362" t="s">
        <v>241</v>
      </c>
      <c r="B32" s="467"/>
      <c r="C32" s="468"/>
      <c r="D32" s="469"/>
      <c r="E32" s="470"/>
      <c r="F32" s="467"/>
      <c r="G32" s="468"/>
      <c r="H32" s="467"/>
      <c r="I32" s="468"/>
      <c r="J32" s="467"/>
      <c r="K32" s="468"/>
      <c r="L32" s="467"/>
      <c r="M32" s="468"/>
      <c r="N32" s="467"/>
      <c r="O32" s="468"/>
      <c r="P32" s="467" t="s">
        <v>195</v>
      </c>
      <c r="Q32" s="468"/>
      <c r="R32" s="475" t="s">
        <v>25</v>
      </c>
      <c r="S32" s="476"/>
      <c r="T32" s="475" t="s">
        <v>25</v>
      </c>
      <c r="U32" s="476"/>
      <c r="V32" s="475" t="s">
        <v>25</v>
      </c>
      <c r="W32" s="476"/>
      <c r="X32" s="475" t="s">
        <v>25</v>
      </c>
      <c r="Y32" s="476"/>
      <c r="Z32" s="475" t="str">
        <f t="shared" si="0"/>
        <v>-</v>
      </c>
      <c r="AA32" s="476"/>
      <c r="AB32" s="477" t="str">
        <f t="shared" si="1"/>
        <v>-</v>
      </c>
      <c r="AC32" s="478"/>
      <c r="AD32" s="477" t="str">
        <f t="shared" si="2"/>
        <v>-</v>
      </c>
      <c r="AE32" s="478"/>
      <c r="AF32" s="477" t="str">
        <f t="shared" si="3"/>
        <v>-</v>
      </c>
      <c r="AG32" s="478"/>
      <c r="AH32" s="477" t="str">
        <f t="shared" si="4"/>
        <v>-</v>
      </c>
      <c r="AI32" s="478"/>
      <c r="AJ32" s="477" t="str">
        <f t="shared" si="5"/>
        <v>-</v>
      </c>
      <c r="AK32" s="478"/>
      <c r="AL32" s="477" t="str">
        <f t="shared" si="6"/>
        <v>-</v>
      </c>
      <c r="AM32" s="478"/>
      <c r="AN32" s="477" t="str">
        <f t="shared" si="7"/>
        <v>-</v>
      </c>
      <c r="AO32" s="478"/>
      <c r="AP32" s="477" t="str">
        <f t="shared" si="8"/>
        <v>-</v>
      </c>
      <c r="AQ32" s="478"/>
      <c r="AR32" s="477" t="str">
        <f t="shared" si="9"/>
        <v>-</v>
      </c>
      <c r="AS32" s="478"/>
      <c r="AT32" s="477" t="str">
        <f t="shared" si="10"/>
        <v>-</v>
      </c>
      <c r="AU32" s="478"/>
      <c r="AV32" s="477" t="str">
        <f t="shared" si="11"/>
        <v>-</v>
      </c>
      <c r="AW32" s="478"/>
      <c r="AX32" s="477" t="str">
        <f t="shared" si="12"/>
        <v>-</v>
      </c>
      <c r="AY32" s="478"/>
      <c r="AZ32" s="477">
        <f t="shared" si="13"/>
        <v>196.8</v>
      </c>
      <c r="BA32" s="478"/>
      <c r="BB32" s="477">
        <f t="shared" si="14"/>
        <v>-8.3699999999999992</v>
      </c>
      <c r="BC32" s="478"/>
      <c r="BD32" s="477">
        <f t="shared" si="15"/>
        <v>-57.47</v>
      </c>
      <c r="BE32" s="478"/>
      <c r="BF32" s="477">
        <f t="shared" si="16"/>
        <v>7.79</v>
      </c>
      <c r="BG32" s="478"/>
      <c r="BH32" s="477">
        <f t="shared" si="17"/>
        <v>6.85</v>
      </c>
      <c r="BI32" s="478"/>
      <c r="BJ32" s="477">
        <f t="shared" si="18"/>
        <v>2.68</v>
      </c>
      <c r="BK32" s="478"/>
      <c r="BL32" s="477">
        <f t="shared" si="19"/>
        <v>10.050000000000001</v>
      </c>
      <c r="BM32" s="478"/>
      <c r="BN32" s="477">
        <f t="shared" si="20"/>
        <v>7.57</v>
      </c>
      <c r="BO32" s="478"/>
      <c r="BP32" s="477">
        <f t="shared" si="21"/>
        <v>4.26</v>
      </c>
      <c r="BQ32" s="478"/>
      <c r="BR32" s="477" t="str">
        <f t="shared" si="22"/>
        <v>-</v>
      </c>
      <c r="BS32" s="478"/>
      <c r="BT32" s="477">
        <f t="shared" si="23"/>
        <v>19.2</v>
      </c>
      <c r="BU32" s="478"/>
      <c r="BV32" s="477" t="str">
        <f t="shared" si="24"/>
        <v>-</v>
      </c>
      <c r="BW32" s="478"/>
      <c r="BX32" s="477" t="str">
        <f t="shared" si="25"/>
        <v>-</v>
      </c>
      <c r="BY32" s="478"/>
      <c r="BZ32" s="477" t="str">
        <f t="shared" si="26"/>
        <v>-</v>
      </c>
      <c r="CA32" s="478"/>
      <c r="CB32" s="477" t="str">
        <f t="shared" si="27"/>
        <v>-</v>
      </c>
      <c r="CC32" s="478"/>
      <c r="CD32" s="477" t="str">
        <f t="shared" si="28"/>
        <v>-</v>
      </c>
      <c r="CE32" s="478"/>
      <c r="CF32" s="477" t="str">
        <f t="shared" si="29"/>
        <v>-</v>
      </c>
      <c r="CG32" s="478"/>
      <c r="CH32" s="477" t="str">
        <f t="shared" si="30"/>
        <v>-</v>
      </c>
      <c r="CI32" s="478"/>
      <c r="CJ32" s="477" t="str">
        <f t="shared" si="31"/>
        <v>-</v>
      </c>
      <c r="CK32" s="478"/>
      <c r="CL32" s="477">
        <f t="shared" si="32"/>
        <v>34</v>
      </c>
      <c r="CM32" s="478"/>
      <c r="CN32" s="477" t="str">
        <f t="shared" si="33"/>
        <v>-</v>
      </c>
      <c r="CO32" s="478"/>
      <c r="CP32" s="477" t="str">
        <f t="shared" si="34"/>
        <v>-</v>
      </c>
      <c r="CQ32" s="478"/>
      <c r="CR32" s="477" t="str">
        <f t="shared" si="35"/>
        <v>-</v>
      </c>
      <c r="CS32" s="478"/>
      <c r="CT32" s="477" t="str">
        <f t="shared" si="36"/>
        <v>-</v>
      </c>
      <c r="CU32" s="478"/>
      <c r="CV32" s="477" t="str">
        <f t="shared" si="37"/>
        <v>-</v>
      </c>
      <c r="CW32" s="478"/>
      <c r="CX32" s="477" t="str">
        <f t="shared" si="38"/>
        <v>-</v>
      </c>
      <c r="CY32" s="478"/>
      <c r="CZ32" s="477" t="str">
        <f t="shared" si="39"/>
        <v>-</v>
      </c>
      <c r="DA32" s="478"/>
      <c r="DB32" s="477" t="str">
        <f t="shared" si="40"/>
        <v>-</v>
      </c>
      <c r="DC32" s="478"/>
      <c r="DD32" s="477" t="str">
        <f t="shared" si="41"/>
        <v>-</v>
      </c>
      <c r="DE32" s="478"/>
      <c r="DF32" s="477" t="str">
        <f t="shared" si="42"/>
        <v>-</v>
      </c>
      <c r="DG32" s="478"/>
      <c r="DH32" s="477" t="str">
        <f t="shared" si="43"/>
        <v>-</v>
      </c>
      <c r="DI32" s="478"/>
      <c r="DJ32" s="477" t="str">
        <f t="shared" si="44"/>
        <v>-</v>
      </c>
      <c r="DK32" s="478"/>
      <c r="DL32" s="477" t="str">
        <f t="shared" si="45"/>
        <v>-</v>
      </c>
      <c r="DM32" s="478"/>
      <c r="DN32" s="477" t="str">
        <f t="shared" si="46"/>
        <v>-</v>
      </c>
      <c r="DO32" s="478"/>
      <c r="DP32" s="477" t="str">
        <f t="shared" si="47"/>
        <v>-</v>
      </c>
      <c r="DQ32" s="478"/>
    </row>
    <row r="33" spans="1:121" ht="12.75" hidden="1" customHeight="1" x14ac:dyDescent="0.2">
      <c r="A33" s="362" t="s">
        <v>242</v>
      </c>
      <c r="B33" s="467"/>
      <c r="C33" s="468"/>
      <c r="D33" s="469"/>
      <c r="E33" s="470"/>
      <c r="F33" s="467"/>
      <c r="G33" s="468"/>
      <c r="H33" s="467"/>
      <c r="I33" s="468"/>
      <c r="J33" s="467"/>
      <c r="K33" s="468"/>
      <c r="L33" s="467"/>
      <c r="M33" s="468"/>
      <c r="N33" s="467"/>
      <c r="O33" s="468"/>
      <c r="P33" s="467" t="s">
        <v>195</v>
      </c>
      <c r="Q33" s="468"/>
      <c r="R33" s="475" t="s">
        <v>25</v>
      </c>
      <c r="S33" s="476"/>
      <c r="T33" s="475" t="s">
        <v>25</v>
      </c>
      <c r="U33" s="476"/>
      <c r="V33" s="475" t="s">
        <v>25</v>
      </c>
      <c r="W33" s="476"/>
      <c r="X33" s="475" t="s">
        <v>25</v>
      </c>
      <c r="Y33" s="476"/>
      <c r="Z33" s="475" t="str">
        <f t="shared" si="0"/>
        <v>-</v>
      </c>
      <c r="AA33" s="476"/>
      <c r="AB33" s="477" t="str">
        <f t="shared" si="1"/>
        <v>-</v>
      </c>
      <c r="AC33" s="478"/>
      <c r="AD33" s="477" t="str">
        <f t="shared" si="2"/>
        <v>-</v>
      </c>
      <c r="AE33" s="478"/>
      <c r="AF33" s="477" t="str">
        <f t="shared" si="3"/>
        <v>-</v>
      </c>
      <c r="AG33" s="478"/>
      <c r="AH33" s="477" t="str">
        <f t="shared" si="4"/>
        <v>-</v>
      </c>
      <c r="AI33" s="478"/>
      <c r="AJ33" s="477" t="str">
        <f t="shared" si="5"/>
        <v>-</v>
      </c>
      <c r="AK33" s="478"/>
      <c r="AL33" s="477" t="str">
        <f t="shared" si="6"/>
        <v>-</v>
      </c>
      <c r="AM33" s="478"/>
      <c r="AN33" s="477" t="str">
        <f t="shared" si="7"/>
        <v>-</v>
      </c>
      <c r="AO33" s="478"/>
      <c r="AP33" s="477" t="str">
        <f t="shared" si="8"/>
        <v>-</v>
      </c>
      <c r="AQ33" s="478"/>
      <c r="AR33" s="477" t="str">
        <f t="shared" si="9"/>
        <v>-</v>
      </c>
      <c r="AS33" s="478"/>
      <c r="AT33" s="477" t="str">
        <f t="shared" si="10"/>
        <v>-</v>
      </c>
      <c r="AU33" s="478"/>
      <c r="AV33" s="477" t="str">
        <f t="shared" si="11"/>
        <v>-</v>
      </c>
      <c r="AW33" s="478"/>
      <c r="AX33" s="477" t="str">
        <f t="shared" si="12"/>
        <v>-</v>
      </c>
      <c r="AY33" s="478"/>
      <c r="AZ33" s="477" t="str">
        <f t="shared" si="13"/>
        <v>-</v>
      </c>
      <c r="BA33" s="478"/>
      <c r="BB33" s="477" t="str">
        <f t="shared" si="14"/>
        <v>-</v>
      </c>
      <c r="BC33" s="478"/>
      <c r="BD33" s="477" t="str">
        <f t="shared" si="15"/>
        <v>-</v>
      </c>
      <c r="BE33" s="478"/>
      <c r="BF33" s="477" t="str">
        <f t="shared" si="16"/>
        <v>-</v>
      </c>
      <c r="BG33" s="478"/>
      <c r="BH33" s="477" t="str">
        <f t="shared" si="17"/>
        <v>-</v>
      </c>
      <c r="BI33" s="478"/>
      <c r="BJ33" s="477" t="str">
        <f t="shared" si="18"/>
        <v>-</v>
      </c>
      <c r="BK33" s="478"/>
      <c r="BL33" s="477" t="str">
        <f t="shared" si="19"/>
        <v>-</v>
      </c>
      <c r="BM33" s="478"/>
      <c r="BN33" s="477" t="str">
        <f t="shared" si="20"/>
        <v>-</v>
      </c>
      <c r="BO33" s="478"/>
      <c r="BP33" s="477" t="str">
        <f t="shared" si="21"/>
        <v>-</v>
      </c>
      <c r="BQ33" s="478"/>
      <c r="BR33" s="477" t="str">
        <f t="shared" si="22"/>
        <v>-</v>
      </c>
      <c r="BS33" s="478"/>
      <c r="BT33" s="477" t="str">
        <f t="shared" si="23"/>
        <v>-</v>
      </c>
      <c r="BU33" s="478"/>
      <c r="BV33" s="477" t="str">
        <f t="shared" si="24"/>
        <v>-</v>
      </c>
      <c r="BW33" s="478"/>
      <c r="BX33" s="477" t="str">
        <f t="shared" si="25"/>
        <v>-</v>
      </c>
      <c r="BY33" s="478"/>
      <c r="BZ33" s="477" t="str">
        <f t="shared" si="26"/>
        <v>-</v>
      </c>
      <c r="CA33" s="478"/>
      <c r="CB33" s="477" t="str">
        <f t="shared" si="27"/>
        <v>-</v>
      </c>
      <c r="CC33" s="478"/>
      <c r="CD33" s="477" t="str">
        <f t="shared" si="28"/>
        <v>-</v>
      </c>
      <c r="CE33" s="478"/>
      <c r="CF33" s="477" t="str">
        <f t="shared" si="29"/>
        <v>-</v>
      </c>
      <c r="CG33" s="478"/>
      <c r="CH33" s="477" t="str">
        <f t="shared" si="30"/>
        <v>-</v>
      </c>
      <c r="CI33" s="478"/>
      <c r="CJ33" s="477" t="str">
        <f t="shared" si="31"/>
        <v>-</v>
      </c>
      <c r="CK33" s="478"/>
      <c r="CL33" s="477" t="str">
        <f t="shared" si="32"/>
        <v>-</v>
      </c>
      <c r="CM33" s="478"/>
      <c r="CN33" s="477" t="str">
        <f t="shared" si="33"/>
        <v>-</v>
      </c>
      <c r="CO33" s="478"/>
      <c r="CP33" s="477" t="str">
        <f t="shared" si="34"/>
        <v>-</v>
      </c>
      <c r="CQ33" s="478"/>
      <c r="CR33" s="477" t="str">
        <f t="shared" si="35"/>
        <v>-</v>
      </c>
      <c r="CS33" s="478"/>
      <c r="CT33" s="477" t="str">
        <f t="shared" si="36"/>
        <v>-</v>
      </c>
      <c r="CU33" s="478"/>
      <c r="CV33" s="477" t="str">
        <f t="shared" si="37"/>
        <v>-</v>
      </c>
      <c r="CW33" s="478"/>
      <c r="CX33" s="477" t="str">
        <f t="shared" si="38"/>
        <v>-</v>
      </c>
      <c r="CY33" s="478"/>
      <c r="CZ33" s="477" t="str">
        <f t="shared" si="39"/>
        <v>-</v>
      </c>
      <c r="DA33" s="478"/>
      <c r="DB33" s="477" t="str">
        <f t="shared" si="40"/>
        <v>-</v>
      </c>
      <c r="DC33" s="478"/>
      <c r="DD33" s="477" t="str">
        <f t="shared" si="41"/>
        <v>-</v>
      </c>
      <c r="DE33" s="478"/>
      <c r="DF33" s="477" t="str">
        <f t="shared" si="42"/>
        <v>-</v>
      </c>
      <c r="DG33" s="478"/>
      <c r="DH33" s="477" t="str">
        <f t="shared" si="43"/>
        <v>-</v>
      </c>
      <c r="DI33" s="478"/>
      <c r="DJ33" s="477" t="str">
        <f t="shared" si="44"/>
        <v>-</v>
      </c>
      <c r="DK33" s="478"/>
      <c r="DL33" s="477" t="str">
        <f t="shared" si="45"/>
        <v>-</v>
      </c>
      <c r="DM33" s="478"/>
      <c r="DN33" s="477" t="str">
        <f t="shared" si="46"/>
        <v>-</v>
      </c>
      <c r="DO33" s="478"/>
      <c r="DP33" s="477" t="str">
        <f t="shared" si="47"/>
        <v>-</v>
      </c>
      <c r="DQ33" s="478"/>
    </row>
    <row r="34" spans="1:121" x14ac:dyDescent="0.2">
      <c r="A34" s="362" t="s">
        <v>243</v>
      </c>
      <c r="B34" s="467"/>
      <c r="C34" s="468"/>
      <c r="D34" s="469"/>
      <c r="E34" s="470"/>
      <c r="F34" s="467"/>
      <c r="G34" s="468"/>
      <c r="H34" s="467"/>
      <c r="I34" s="468"/>
      <c r="J34" s="467"/>
      <c r="K34" s="468"/>
      <c r="L34" s="467"/>
      <c r="M34" s="468"/>
      <c r="N34" s="467"/>
      <c r="O34" s="468"/>
      <c r="P34" s="467"/>
      <c r="Q34" s="468"/>
      <c r="R34" s="475">
        <v>12.31</v>
      </c>
      <c r="S34" s="476"/>
      <c r="T34" s="475">
        <v>8.92</v>
      </c>
      <c r="U34" s="476"/>
      <c r="V34" s="475">
        <v>12.22</v>
      </c>
      <c r="W34" s="476"/>
      <c r="X34" s="475">
        <v>18.37</v>
      </c>
      <c r="Y34" s="476"/>
      <c r="Z34" s="475">
        <f t="shared" si="0"/>
        <v>9.59</v>
      </c>
      <c r="AA34" s="476"/>
      <c r="AB34" s="477">
        <f t="shared" si="1"/>
        <v>18.29</v>
      </c>
      <c r="AC34" s="478"/>
      <c r="AD34" s="477">
        <f t="shared" si="2"/>
        <v>9.68</v>
      </c>
      <c r="AE34" s="478"/>
      <c r="AF34" s="477">
        <f t="shared" si="3"/>
        <v>7.02</v>
      </c>
      <c r="AG34" s="478"/>
      <c r="AH34" s="477">
        <f t="shared" si="4"/>
        <v>9.4700000000000006</v>
      </c>
      <c r="AI34" s="478"/>
      <c r="AJ34" s="477">
        <f t="shared" si="5"/>
        <v>11.12</v>
      </c>
      <c r="AK34" s="478"/>
      <c r="AL34" s="477">
        <f t="shared" si="6"/>
        <v>7.49</v>
      </c>
      <c r="AM34" s="478"/>
      <c r="AN34" s="477">
        <f t="shared" si="7"/>
        <v>14.25</v>
      </c>
      <c r="AO34" s="478"/>
      <c r="AP34" s="477">
        <f t="shared" si="8"/>
        <v>12.7</v>
      </c>
      <c r="AQ34" s="478"/>
      <c r="AR34" s="477">
        <f t="shared" si="9"/>
        <v>6.18</v>
      </c>
      <c r="AS34" s="478"/>
      <c r="AT34" s="477">
        <f t="shared" si="10"/>
        <v>5.28</v>
      </c>
      <c r="AU34" s="478"/>
      <c r="AV34" s="477">
        <f t="shared" si="11"/>
        <v>8.4499999999999993</v>
      </c>
      <c r="AW34" s="478"/>
      <c r="AX34" s="477">
        <f t="shared" si="12"/>
        <v>6.34</v>
      </c>
      <c r="AY34" s="478"/>
      <c r="AZ34" s="477" t="str">
        <f t="shared" si="13"/>
        <v>-</v>
      </c>
      <c r="BA34" s="478"/>
      <c r="BB34" s="477">
        <f t="shared" si="14"/>
        <v>2.5299999999999998</v>
      </c>
      <c r="BC34" s="478"/>
      <c r="BD34" s="477">
        <f t="shared" si="15"/>
        <v>1.85</v>
      </c>
      <c r="BE34" s="478"/>
      <c r="BF34" s="477">
        <f t="shared" si="16"/>
        <v>3.43</v>
      </c>
      <c r="BG34" s="478"/>
      <c r="BH34" s="477">
        <f t="shared" si="17"/>
        <v>3.5</v>
      </c>
      <c r="BI34" s="478"/>
      <c r="BJ34" s="477">
        <f t="shared" si="18"/>
        <v>0.71</v>
      </c>
      <c r="BK34" s="478"/>
      <c r="BL34" s="477">
        <f t="shared" si="19"/>
        <v>1.1200000000000001</v>
      </c>
      <c r="BM34" s="478"/>
      <c r="BN34" s="477">
        <f t="shared" si="20"/>
        <v>81.3</v>
      </c>
      <c r="BO34" s="478"/>
      <c r="BP34" s="477">
        <f t="shared" si="21"/>
        <v>27.5</v>
      </c>
      <c r="BQ34" s="478"/>
      <c r="BR34" s="477">
        <f t="shared" si="22"/>
        <v>36.49</v>
      </c>
      <c r="BS34" s="478"/>
      <c r="BT34" s="477">
        <f t="shared" si="23"/>
        <v>1.07</v>
      </c>
      <c r="BU34" s="478"/>
      <c r="BV34" s="477">
        <f t="shared" si="24"/>
        <v>74.39</v>
      </c>
      <c r="BW34" s="478"/>
      <c r="BX34" s="477">
        <f t="shared" si="25"/>
        <v>0</v>
      </c>
      <c r="BY34" s="478"/>
      <c r="BZ34" s="477">
        <f t="shared" si="26"/>
        <v>0.48</v>
      </c>
      <c r="CA34" s="478"/>
      <c r="CB34" s="477">
        <f t="shared" si="27"/>
        <v>1.41</v>
      </c>
      <c r="CC34" s="478"/>
      <c r="CD34" s="477">
        <f t="shared" si="28"/>
        <v>1.1200000000000001</v>
      </c>
      <c r="CE34" s="478"/>
      <c r="CF34" s="477">
        <f t="shared" si="29"/>
        <v>2.48</v>
      </c>
      <c r="CG34" s="478"/>
      <c r="CH34" s="477">
        <f t="shared" si="30"/>
        <v>2.29</v>
      </c>
      <c r="CI34" s="478"/>
      <c r="CJ34" s="477">
        <f t="shared" si="31"/>
        <v>0.62</v>
      </c>
      <c r="CK34" s="478"/>
      <c r="CL34" s="477">
        <f t="shared" si="32"/>
        <v>0.83</v>
      </c>
      <c r="CM34" s="478"/>
      <c r="CN34" s="477">
        <f t="shared" si="33"/>
        <v>152.37</v>
      </c>
      <c r="CO34" s="478"/>
      <c r="CP34" s="477">
        <f t="shared" si="34"/>
        <v>100.77</v>
      </c>
      <c r="CQ34" s="478"/>
      <c r="CR34" s="477" t="str">
        <f t="shared" si="35"/>
        <v>-</v>
      </c>
      <c r="CS34" s="478"/>
      <c r="CT34" s="477" t="str">
        <f t="shared" si="36"/>
        <v>-</v>
      </c>
      <c r="CU34" s="478"/>
      <c r="CV34" s="477" t="str">
        <f t="shared" si="37"/>
        <v>-</v>
      </c>
      <c r="CW34" s="478"/>
      <c r="CX34" s="477" t="str">
        <f t="shared" si="38"/>
        <v>-</v>
      </c>
      <c r="CY34" s="478"/>
      <c r="CZ34" s="477" t="str">
        <f t="shared" si="39"/>
        <v>-</v>
      </c>
      <c r="DA34" s="478"/>
      <c r="DB34" s="477" t="str">
        <f t="shared" si="40"/>
        <v>-</v>
      </c>
      <c r="DC34" s="478"/>
      <c r="DD34" s="477" t="str">
        <f t="shared" si="41"/>
        <v>-</v>
      </c>
      <c r="DE34" s="478"/>
      <c r="DF34" s="477" t="str">
        <f t="shared" si="42"/>
        <v>-</v>
      </c>
      <c r="DG34" s="478"/>
      <c r="DH34" s="477" t="str">
        <f t="shared" si="43"/>
        <v>-</v>
      </c>
      <c r="DI34" s="478"/>
      <c r="DJ34" s="477" t="str">
        <f t="shared" si="44"/>
        <v>-</v>
      </c>
      <c r="DK34" s="478"/>
      <c r="DL34" s="477" t="str">
        <f t="shared" si="45"/>
        <v>-</v>
      </c>
      <c r="DM34" s="478"/>
      <c r="DN34" s="477" t="str">
        <f t="shared" si="46"/>
        <v>-</v>
      </c>
      <c r="DO34" s="478"/>
      <c r="DP34" s="477" t="str">
        <f t="shared" si="47"/>
        <v>-</v>
      </c>
      <c r="DQ34" s="478"/>
    </row>
    <row r="35" spans="1:121" s="372" customFormat="1" x14ac:dyDescent="0.2">
      <c r="A35" s="363" t="s">
        <v>244</v>
      </c>
      <c r="B35" s="473"/>
      <c r="C35" s="474"/>
      <c r="D35" s="473"/>
      <c r="E35" s="474"/>
      <c r="F35" s="473"/>
      <c r="G35" s="474"/>
      <c r="H35" s="473"/>
      <c r="I35" s="474"/>
      <c r="J35" s="473"/>
      <c r="K35" s="474"/>
      <c r="L35" s="473"/>
      <c r="M35" s="474"/>
      <c r="N35" s="473"/>
      <c r="O35" s="474"/>
      <c r="P35" s="473">
        <v>0.82</v>
      </c>
      <c r="Q35" s="474"/>
      <c r="R35" s="479">
        <v>16.739999999999998</v>
      </c>
      <c r="S35" s="480"/>
      <c r="T35" s="479">
        <v>11.16</v>
      </c>
      <c r="U35" s="480"/>
      <c r="V35" s="473">
        <v>14.58</v>
      </c>
      <c r="W35" s="474"/>
      <c r="X35" s="473">
        <v>18.8</v>
      </c>
      <c r="Y35" s="474"/>
      <c r="Z35" s="473">
        <f t="shared" si="0"/>
        <v>13.49</v>
      </c>
      <c r="AA35" s="474"/>
      <c r="AB35" s="473">
        <f t="shared" si="1"/>
        <v>17.149999999999999</v>
      </c>
      <c r="AC35" s="474"/>
      <c r="AD35" s="473">
        <f t="shared" si="2"/>
        <v>17.71</v>
      </c>
      <c r="AE35" s="474"/>
      <c r="AF35" s="473">
        <f t="shared" si="3"/>
        <v>14.18</v>
      </c>
      <c r="AG35" s="474"/>
      <c r="AH35" s="473">
        <f t="shared" si="4"/>
        <v>15.33</v>
      </c>
      <c r="AI35" s="474"/>
      <c r="AJ35" s="473">
        <f t="shared" si="5"/>
        <v>21.27</v>
      </c>
      <c r="AK35" s="474"/>
      <c r="AL35" s="473">
        <f t="shared" si="6"/>
        <v>13.81</v>
      </c>
      <c r="AM35" s="474"/>
      <c r="AN35" s="473">
        <f t="shared" si="7"/>
        <v>8.33</v>
      </c>
      <c r="AO35" s="474"/>
      <c r="AP35" s="473">
        <f t="shared" si="8"/>
        <v>11.95</v>
      </c>
      <c r="AQ35" s="474"/>
      <c r="AR35" s="473">
        <f t="shared" si="9"/>
        <v>16.45</v>
      </c>
      <c r="AS35" s="474"/>
      <c r="AT35" s="473">
        <f t="shared" si="10"/>
        <v>6.11</v>
      </c>
      <c r="AU35" s="474"/>
      <c r="AV35" s="473">
        <f t="shared" si="11"/>
        <v>12.98</v>
      </c>
      <c r="AW35" s="474"/>
      <c r="AX35" s="473">
        <f t="shared" si="12"/>
        <v>7.23</v>
      </c>
      <c r="AY35" s="474"/>
      <c r="AZ35" s="473">
        <f t="shared" si="13"/>
        <v>2.5</v>
      </c>
      <c r="BA35" s="474"/>
      <c r="BB35" s="473">
        <f t="shared" si="14"/>
        <v>3.58</v>
      </c>
      <c r="BC35" s="474"/>
      <c r="BD35" s="473">
        <f t="shared" si="15"/>
        <v>2.36</v>
      </c>
      <c r="BE35" s="474"/>
      <c r="BF35" s="473">
        <f t="shared" si="16"/>
        <v>2.42</v>
      </c>
      <c r="BG35" s="474"/>
      <c r="BH35" s="473">
        <f t="shared" si="17"/>
        <v>2.0099999999999998</v>
      </c>
      <c r="BI35" s="474"/>
      <c r="BJ35" s="473">
        <f t="shared" si="18"/>
        <v>1.31</v>
      </c>
      <c r="BK35" s="474"/>
      <c r="BL35" s="473">
        <f t="shared" si="19"/>
        <v>1.28</v>
      </c>
      <c r="BM35" s="474"/>
      <c r="BN35" s="473">
        <f t="shared" si="20"/>
        <v>0.32</v>
      </c>
      <c r="BO35" s="474"/>
      <c r="BP35" s="473">
        <f t="shared" si="21"/>
        <v>0.35</v>
      </c>
      <c r="BQ35" s="474"/>
      <c r="BR35" s="473">
        <f t="shared" si="22"/>
        <v>0.36</v>
      </c>
      <c r="BS35" s="474"/>
      <c r="BT35" s="473">
        <f t="shared" si="23"/>
        <v>1.74</v>
      </c>
      <c r="BU35" s="474"/>
      <c r="BV35" s="473">
        <f t="shared" si="24"/>
        <v>3.97</v>
      </c>
      <c r="BW35" s="474"/>
      <c r="BX35" s="473">
        <f t="shared" si="25"/>
        <v>2.9</v>
      </c>
      <c r="BY35" s="474"/>
      <c r="BZ35" s="473">
        <f t="shared" si="26"/>
        <v>2.29</v>
      </c>
      <c r="CA35" s="474"/>
      <c r="CB35" s="473">
        <f t="shared" si="27"/>
        <v>3.22</v>
      </c>
      <c r="CC35" s="474"/>
      <c r="CD35" s="473">
        <f t="shared" si="28"/>
        <v>3.2</v>
      </c>
      <c r="CE35" s="474"/>
      <c r="CF35" s="473">
        <f t="shared" si="29"/>
        <v>2.16</v>
      </c>
      <c r="CG35" s="474"/>
      <c r="CH35" s="473">
        <f t="shared" si="30"/>
        <v>2.2400000000000002</v>
      </c>
      <c r="CI35" s="474"/>
      <c r="CJ35" s="473">
        <f t="shared" si="31"/>
        <v>2.77</v>
      </c>
      <c r="CK35" s="474"/>
      <c r="CL35" s="473">
        <f t="shared" si="32"/>
        <v>5.93</v>
      </c>
      <c r="CM35" s="474"/>
      <c r="CN35" s="473">
        <f t="shared" si="33"/>
        <v>4.63</v>
      </c>
      <c r="CO35" s="474"/>
      <c r="CP35" s="473">
        <f t="shared" si="34"/>
        <v>3.07</v>
      </c>
      <c r="CQ35" s="474"/>
      <c r="CR35" s="473" t="str">
        <f t="shared" si="35"/>
        <v>-</v>
      </c>
      <c r="CS35" s="474"/>
      <c r="CT35" s="473" t="str">
        <f t="shared" si="36"/>
        <v>-</v>
      </c>
      <c r="CU35" s="474"/>
      <c r="CV35" s="473" t="str">
        <f t="shared" si="37"/>
        <v>-</v>
      </c>
      <c r="CW35" s="474"/>
      <c r="CX35" s="473" t="str">
        <f t="shared" si="38"/>
        <v>-</v>
      </c>
      <c r="CY35" s="474"/>
      <c r="CZ35" s="473" t="str">
        <f t="shared" si="39"/>
        <v>-</v>
      </c>
      <c r="DA35" s="474"/>
      <c r="DB35" s="473" t="str">
        <f t="shared" si="40"/>
        <v>-</v>
      </c>
      <c r="DC35" s="474"/>
      <c r="DD35" s="473" t="str">
        <f t="shared" si="41"/>
        <v>-</v>
      </c>
      <c r="DE35" s="474"/>
      <c r="DF35" s="473" t="str">
        <f t="shared" si="42"/>
        <v>-</v>
      </c>
      <c r="DG35" s="474"/>
      <c r="DH35" s="473" t="str">
        <f t="shared" si="43"/>
        <v>-</v>
      </c>
      <c r="DI35" s="474"/>
      <c r="DJ35" s="473" t="str">
        <f t="shared" si="44"/>
        <v>-</v>
      </c>
      <c r="DK35" s="474"/>
      <c r="DL35" s="473" t="str">
        <f t="shared" si="45"/>
        <v>-</v>
      </c>
      <c r="DM35" s="474"/>
      <c r="DN35" s="473" t="str">
        <f t="shared" si="46"/>
        <v>-</v>
      </c>
      <c r="DO35" s="474"/>
      <c r="DP35" s="473" t="str">
        <f t="shared" si="47"/>
        <v>-</v>
      </c>
      <c r="DQ35" s="474"/>
    </row>
    <row r="36" spans="1:121" x14ac:dyDescent="0.2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6"/>
      <c r="L36" s="366"/>
      <c r="M36" s="366"/>
      <c r="N36" s="366"/>
      <c r="O36" s="366"/>
      <c r="P36" s="366"/>
      <c r="Q36" s="366"/>
      <c r="R36" s="366"/>
      <c r="S36" s="366"/>
      <c r="T36" s="366"/>
      <c r="U36" s="366"/>
      <c r="V36" s="366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6"/>
      <c r="AO36" s="366"/>
      <c r="AP36" s="366"/>
      <c r="AQ36" s="366"/>
      <c r="AR36" s="366"/>
      <c r="AS36" s="366"/>
      <c r="AT36" s="366"/>
      <c r="AU36" s="366"/>
      <c r="AV36" s="366"/>
      <c r="AW36" s="366"/>
      <c r="AX36" s="366"/>
      <c r="AY36" s="366"/>
      <c r="AZ36" s="366"/>
      <c r="BA36" s="366"/>
      <c r="BB36" s="366"/>
      <c r="BC36" s="366"/>
      <c r="BD36" s="366"/>
      <c r="BE36" s="366"/>
      <c r="BF36" s="366"/>
      <c r="BG36" s="366"/>
      <c r="BH36" s="366"/>
      <c r="BI36" s="366"/>
      <c r="BJ36" s="366"/>
      <c r="BK36" s="366"/>
      <c r="BL36" s="366"/>
      <c r="BM36" s="366"/>
      <c r="BN36" s="366"/>
      <c r="BO36" s="366"/>
      <c r="BP36" s="366"/>
      <c r="BQ36" s="366"/>
      <c r="BR36" s="366"/>
      <c r="BS36" s="366"/>
      <c r="BT36" s="366"/>
      <c r="BU36" s="366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66"/>
      <c r="CN36" s="366"/>
      <c r="CO36" s="366"/>
      <c r="CP36" s="366"/>
      <c r="CQ36" s="366"/>
      <c r="CR36" s="366"/>
      <c r="CS36" s="366"/>
      <c r="CT36" s="366"/>
      <c r="CU36" s="366"/>
      <c r="CV36" s="366"/>
      <c r="CW36" s="366"/>
      <c r="CX36" s="366"/>
      <c r="CY36" s="366"/>
      <c r="CZ36" s="366"/>
      <c r="DA36" s="366"/>
      <c r="DB36" s="366"/>
      <c r="DC36" s="366"/>
      <c r="DD36" s="366"/>
      <c r="DE36" s="366"/>
      <c r="DF36" s="366"/>
      <c r="DG36" s="366"/>
      <c r="DH36" s="366"/>
      <c r="DI36" s="366"/>
      <c r="DJ36" s="366"/>
      <c r="DK36" s="366"/>
      <c r="DL36" s="366"/>
      <c r="DM36" s="366"/>
      <c r="DN36" s="366"/>
      <c r="DO36" s="366"/>
      <c r="DP36" s="366"/>
      <c r="DQ36" s="366"/>
    </row>
    <row r="37" spans="1:121" x14ac:dyDescent="0.2">
      <c r="A37" s="357" t="s">
        <v>247</v>
      </c>
      <c r="B37" s="358"/>
      <c r="C37" s="358"/>
      <c r="D37" s="358"/>
      <c r="E37" s="358"/>
      <c r="F37" s="358"/>
      <c r="G37" s="358"/>
      <c r="H37" s="358"/>
      <c r="I37" s="358"/>
      <c r="J37" s="358"/>
      <c r="K37" s="358"/>
      <c r="L37" s="358"/>
      <c r="M37" s="358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9"/>
      <c r="Z37" s="358"/>
      <c r="AA37" s="358"/>
      <c r="AB37" s="358"/>
      <c r="AC37" s="358"/>
      <c r="AD37" s="358"/>
      <c r="AE37" s="358"/>
      <c r="AF37" s="358"/>
      <c r="AG37" s="358"/>
      <c r="AH37" s="358"/>
      <c r="AI37" s="358"/>
      <c r="AJ37" s="358"/>
      <c r="AK37" s="358"/>
      <c r="AL37" s="358"/>
      <c r="AM37" s="358"/>
      <c r="AN37" s="358"/>
      <c r="AO37" s="358"/>
      <c r="AP37" s="358"/>
      <c r="AQ37" s="358"/>
      <c r="AR37" s="358"/>
      <c r="AS37" s="358"/>
      <c r="AT37" s="358"/>
      <c r="AU37" s="358"/>
      <c r="AV37" s="358"/>
      <c r="AW37" s="358"/>
      <c r="AX37" s="358"/>
      <c r="AY37" s="358"/>
      <c r="AZ37" s="358"/>
      <c r="BA37" s="358"/>
      <c r="BB37" s="358"/>
      <c r="BC37" s="358"/>
      <c r="BD37" s="358"/>
      <c r="BE37" s="358"/>
      <c r="BF37" s="358"/>
      <c r="BG37" s="358"/>
      <c r="BH37" s="358"/>
      <c r="BI37" s="358"/>
      <c r="BJ37" s="358"/>
      <c r="BK37" s="358"/>
      <c r="BL37" s="358"/>
      <c r="BM37" s="358"/>
      <c r="BN37" s="358"/>
      <c r="BO37" s="358"/>
      <c r="BP37" s="358"/>
      <c r="BQ37" s="358"/>
      <c r="BR37" s="358"/>
      <c r="BS37" s="358"/>
      <c r="BT37" s="358"/>
      <c r="BU37" s="358"/>
      <c r="BV37" s="358"/>
      <c r="BW37" s="358"/>
      <c r="BX37" s="358"/>
      <c r="BY37" s="358"/>
      <c r="BZ37" s="358"/>
      <c r="CA37" s="358"/>
      <c r="CB37" s="358"/>
      <c r="CC37" s="358"/>
      <c r="CD37" s="358"/>
      <c r="CE37" s="358"/>
      <c r="CF37" s="358"/>
      <c r="CG37" s="358"/>
      <c r="CH37" s="358"/>
      <c r="CI37" s="358"/>
      <c r="CJ37" s="358"/>
      <c r="CK37" s="358"/>
      <c r="CL37" s="358"/>
      <c r="CM37" s="358"/>
      <c r="CN37" s="358"/>
      <c r="CO37" s="358"/>
      <c r="CP37" s="358"/>
      <c r="CQ37" s="358"/>
      <c r="CR37" s="358"/>
      <c r="CS37" s="358"/>
      <c r="CT37" s="358"/>
      <c r="CU37" s="358"/>
      <c r="CV37" s="358"/>
      <c r="CW37" s="358"/>
      <c r="CX37" s="358"/>
      <c r="CY37" s="358"/>
      <c r="CZ37" s="358"/>
      <c r="DA37" s="358"/>
      <c r="DB37" s="358"/>
      <c r="DC37" s="358"/>
      <c r="DD37" s="358"/>
      <c r="DE37" s="358"/>
      <c r="DF37" s="358"/>
      <c r="DG37" s="358"/>
      <c r="DH37" s="358"/>
      <c r="DI37" s="358"/>
      <c r="DJ37" s="358"/>
      <c r="DK37" s="358"/>
      <c r="DL37" s="358"/>
      <c r="DM37" s="358"/>
      <c r="DN37" s="358"/>
      <c r="DO37" s="358"/>
      <c r="DP37" s="358"/>
      <c r="DQ37" s="358"/>
    </row>
    <row r="38" spans="1:121" s="361" customFormat="1" x14ac:dyDescent="0.2">
      <c r="A38" s="360" t="s">
        <v>248</v>
      </c>
      <c r="B38" s="373">
        <v>44562</v>
      </c>
      <c r="C38" s="374"/>
      <c r="D38" s="373">
        <v>44593</v>
      </c>
      <c r="E38" s="374"/>
      <c r="F38" s="373">
        <v>44621</v>
      </c>
      <c r="G38" s="374"/>
      <c r="H38" s="373">
        <v>44652</v>
      </c>
      <c r="I38" s="374"/>
      <c r="J38" s="373">
        <v>44682</v>
      </c>
      <c r="K38" s="374"/>
      <c r="L38" s="373">
        <v>44713</v>
      </c>
      <c r="M38" s="374"/>
      <c r="N38" s="373">
        <v>44743</v>
      </c>
      <c r="O38" s="374"/>
      <c r="P38" s="373">
        <v>44774</v>
      </c>
      <c r="Q38" s="374"/>
      <c r="R38" s="373">
        <v>44805</v>
      </c>
      <c r="S38" s="374"/>
      <c r="T38" s="373">
        <v>44835</v>
      </c>
      <c r="U38" s="374"/>
      <c r="V38" s="373">
        <v>44866</v>
      </c>
      <c r="W38" s="374"/>
      <c r="X38" s="373">
        <v>44896</v>
      </c>
      <c r="Y38" s="374"/>
      <c r="Z38" s="452" t="e">
        <f ca="1">Z28</f>
        <v>#NAME?</v>
      </c>
      <c r="AA38" s="453"/>
      <c r="AB38" s="452" t="e">
        <f ca="1">AB28</f>
        <v>#NAME?</v>
      </c>
      <c r="AC38" s="453"/>
      <c r="AD38" s="452" t="e">
        <f ca="1">AD28</f>
        <v>#NAME?</v>
      </c>
      <c r="AE38" s="453"/>
      <c r="AF38" s="454" t="e">
        <f ca="1">AF28</f>
        <v>#NAME?</v>
      </c>
      <c r="AG38" s="455"/>
      <c r="AH38" s="454" t="e">
        <f ca="1">AH28</f>
        <v>#NAME?</v>
      </c>
      <c r="AI38" s="455"/>
      <c r="AJ38" s="454" t="e">
        <f ca="1">AJ28</f>
        <v>#NAME?</v>
      </c>
      <c r="AK38" s="455"/>
      <c r="AL38" s="454" t="e">
        <f ca="1">AL28</f>
        <v>#NAME?</v>
      </c>
      <c r="AM38" s="455"/>
      <c r="AN38" s="454" t="e">
        <f ca="1">AN28</f>
        <v>#NAME?</v>
      </c>
      <c r="AO38" s="455"/>
      <c r="AP38" s="454" t="e">
        <f ca="1">AP28</f>
        <v>#NAME?</v>
      </c>
      <c r="AQ38" s="455"/>
      <c r="AR38" s="454" t="e">
        <f ca="1">AR28</f>
        <v>#NAME?</v>
      </c>
      <c r="AS38" s="455"/>
      <c r="AT38" s="454" t="e">
        <f ca="1">AT28</f>
        <v>#NAME?</v>
      </c>
      <c r="AU38" s="455"/>
      <c r="AV38" s="454" t="e">
        <f ca="1">AV28</f>
        <v>#NAME?</v>
      </c>
      <c r="AW38" s="455"/>
      <c r="AX38" s="454" t="e">
        <f ca="1">AX28</f>
        <v>#NAME?</v>
      </c>
      <c r="AY38" s="455"/>
      <c r="AZ38" s="454" t="e">
        <f ca="1">AZ$8</f>
        <v>#NAME?</v>
      </c>
      <c r="BA38" s="455"/>
      <c r="BB38" s="454" t="e">
        <f ca="1">BB$8</f>
        <v>#NAME?</v>
      </c>
      <c r="BC38" s="455"/>
      <c r="BD38" s="454" t="e">
        <f ca="1">BD$8</f>
        <v>#NAME?</v>
      </c>
      <c r="BE38" s="455"/>
      <c r="BF38" s="454" t="e">
        <f ca="1">BF$8</f>
        <v>#NAME?</v>
      </c>
      <c r="BG38" s="455"/>
      <c r="BH38" s="454" t="e">
        <f ca="1">BH$8</f>
        <v>#NAME?</v>
      </c>
      <c r="BI38" s="455"/>
      <c r="BJ38" s="454" t="e">
        <f ca="1">BJ$8</f>
        <v>#NAME?</v>
      </c>
      <c r="BK38" s="455"/>
      <c r="BL38" s="454" t="e">
        <f ca="1">BL$8</f>
        <v>#NAME?</v>
      </c>
      <c r="BM38" s="455"/>
      <c r="BN38" s="454" t="e">
        <f ca="1">BN$8</f>
        <v>#NAME?</v>
      </c>
      <c r="BO38" s="455"/>
      <c r="BP38" s="454" t="e">
        <f ca="1">BP$8</f>
        <v>#NAME?</v>
      </c>
      <c r="BQ38" s="455"/>
      <c r="BR38" s="454" t="e">
        <f ca="1">BR$8</f>
        <v>#NAME?</v>
      </c>
      <c r="BS38" s="455"/>
      <c r="BT38" s="454" t="e">
        <f ca="1">BT$8</f>
        <v>#NAME?</v>
      </c>
      <c r="BU38" s="455"/>
      <c r="BV38" s="454" t="e">
        <f ca="1">BV$8</f>
        <v>#NAME?</v>
      </c>
      <c r="BW38" s="455"/>
      <c r="BX38" s="454" t="e">
        <f ca="1">BX$8</f>
        <v>#NAME?</v>
      </c>
      <c r="BY38" s="455"/>
      <c r="BZ38" s="454" t="e">
        <f ca="1">BZ$8</f>
        <v>#NAME?</v>
      </c>
      <c r="CA38" s="455"/>
      <c r="CB38" s="454" t="e">
        <f ca="1">CB$8</f>
        <v>#NAME?</v>
      </c>
      <c r="CC38" s="455"/>
      <c r="CD38" s="454" t="e">
        <f ca="1">CD$8</f>
        <v>#NAME?</v>
      </c>
      <c r="CE38" s="455"/>
      <c r="CF38" s="454" t="e">
        <f ca="1">CF$8</f>
        <v>#NAME?</v>
      </c>
      <c r="CG38" s="455"/>
      <c r="CH38" s="454" t="e">
        <f ca="1">CH$8</f>
        <v>#NAME?</v>
      </c>
      <c r="CI38" s="455"/>
      <c r="CJ38" s="454" t="e">
        <f ca="1">CJ$8</f>
        <v>#NAME?</v>
      </c>
      <c r="CK38" s="455"/>
      <c r="CL38" s="454" t="e">
        <f ca="1">CL$8</f>
        <v>#NAME?</v>
      </c>
      <c r="CM38" s="455"/>
      <c r="CN38" s="454" t="e">
        <f ca="1">CN$8</f>
        <v>#NAME?</v>
      </c>
      <c r="CO38" s="455"/>
      <c r="CP38" s="454" t="e">
        <f ca="1">CP$8</f>
        <v>#NAME?</v>
      </c>
      <c r="CQ38" s="455"/>
      <c r="CR38" s="454" t="e">
        <f ca="1">CR$8</f>
        <v>#NAME?</v>
      </c>
      <c r="CS38" s="455"/>
      <c r="CT38" s="454" t="e">
        <f ca="1">CT$8</f>
        <v>#NAME?</v>
      </c>
      <c r="CU38" s="455"/>
      <c r="CV38" s="454" t="e">
        <f ca="1">CV$8</f>
        <v>#NAME?</v>
      </c>
      <c r="CW38" s="455"/>
      <c r="CX38" s="454" t="e">
        <f ca="1">CX$8</f>
        <v>#NAME?</v>
      </c>
      <c r="CY38" s="455"/>
      <c r="CZ38" s="454" t="e">
        <f ca="1">CZ$8</f>
        <v>#NAME?</v>
      </c>
      <c r="DA38" s="455"/>
      <c r="DB38" s="454" t="e">
        <f ca="1">DB$8</f>
        <v>#NAME?</v>
      </c>
      <c r="DC38" s="455"/>
      <c r="DD38" s="454" t="e">
        <f ca="1">DD$8</f>
        <v>#NAME?</v>
      </c>
      <c r="DE38" s="455"/>
      <c r="DF38" s="454" t="e">
        <f ca="1">DF$8</f>
        <v>#NAME?</v>
      </c>
      <c r="DG38" s="455"/>
      <c r="DH38" s="454" t="e">
        <f ca="1">DH$8</f>
        <v>#NAME?</v>
      </c>
      <c r="DI38" s="455"/>
      <c r="DJ38" s="454" t="e">
        <f ca="1">DJ$8</f>
        <v>#NAME?</v>
      </c>
      <c r="DK38" s="455"/>
      <c r="DL38" s="454" t="e">
        <f ca="1">DL$8</f>
        <v>#NAME?</v>
      </c>
      <c r="DM38" s="455"/>
      <c r="DN38" s="454" t="e">
        <f ca="1">DN$8</f>
        <v>#NAME?</v>
      </c>
      <c r="DO38" s="455"/>
      <c r="DP38" s="454" t="e">
        <f ca="1">DP$8</f>
        <v>#NAME?</v>
      </c>
      <c r="DQ38" s="455"/>
    </row>
    <row r="39" spans="1:121" x14ac:dyDescent="0.2">
      <c r="A39" s="375" t="s">
        <v>249</v>
      </c>
      <c r="B39" s="481"/>
      <c r="C39" s="461"/>
      <c r="D39" s="482"/>
      <c r="E39" s="483"/>
      <c r="F39" s="481"/>
      <c r="G39" s="461"/>
      <c r="H39" s="481"/>
      <c r="I39" s="461"/>
      <c r="J39" s="481"/>
      <c r="K39" s="461"/>
      <c r="L39" s="481"/>
      <c r="M39" s="461"/>
      <c r="N39" s="481"/>
      <c r="O39" s="461"/>
      <c r="P39" s="481"/>
      <c r="Q39" s="461"/>
      <c r="R39" s="484">
        <v>365</v>
      </c>
      <c r="S39" s="461"/>
      <c r="T39" s="481">
        <v>392</v>
      </c>
      <c r="U39" s="461"/>
      <c r="V39" s="484">
        <v>351</v>
      </c>
      <c r="W39" s="461"/>
      <c r="X39" s="484">
        <v>363</v>
      </c>
      <c r="Y39" s="461"/>
      <c r="Z39" s="484">
        <f>Produção!AT17</f>
        <v>392</v>
      </c>
      <c r="AA39" s="461"/>
      <c r="AB39" s="484">
        <f>Produção!AU17</f>
        <v>349</v>
      </c>
      <c r="AC39" s="487"/>
      <c r="AD39" s="484">
        <f>Produção!AV17</f>
        <v>402</v>
      </c>
      <c r="AE39" s="487"/>
      <c r="AF39" s="485">
        <f>Produção!AW17</f>
        <v>344</v>
      </c>
      <c r="AG39" s="486"/>
      <c r="AH39" s="485">
        <f>Produção!AX17</f>
        <v>385</v>
      </c>
      <c r="AI39" s="486"/>
      <c r="AJ39" s="485">
        <f>Produção!AY17</f>
        <v>354</v>
      </c>
      <c r="AK39" s="486"/>
      <c r="AL39" s="485">
        <f>Produção!AZ17</f>
        <v>362</v>
      </c>
      <c r="AM39" s="486"/>
      <c r="AN39" s="485">
        <f>Produção!BC17</f>
        <v>429</v>
      </c>
      <c r="AO39" s="486"/>
      <c r="AP39" s="485">
        <f>Produção!BD17</f>
        <v>396</v>
      </c>
      <c r="AQ39" s="486"/>
      <c r="AR39" s="485">
        <f>Produção!BG17</f>
        <v>385</v>
      </c>
      <c r="AS39" s="486"/>
      <c r="AT39" s="485">
        <f>Produção!BM17</f>
        <v>385</v>
      </c>
      <c r="AU39" s="486"/>
      <c r="AV39" s="485">
        <f>Produção!BO17</f>
        <v>466</v>
      </c>
      <c r="AW39" s="486"/>
      <c r="AX39" s="485">
        <f>Produção!BP17</f>
        <v>436</v>
      </c>
      <c r="AY39" s="486"/>
      <c r="AZ39" s="485">
        <f>Produção!BQ17</f>
        <v>418</v>
      </c>
      <c r="BA39" s="486"/>
      <c r="BB39" s="485">
        <f>Produção!BR17</f>
        <v>443</v>
      </c>
      <c r="BC39" s="486"/>
      <c r="BD39" s="485">
        <f>Produção!BS17</f>
        <v>453</v>
      </c>
      <c r="BE39" s="486"/>
      <c r="BF39" s="485">
        <f>Produção!BT17</f>
        <v>487</v>
      </c>
      <c r="BG39" s="486"/>
      <c r="BH39" s="485">
        <f>Produção!BU17</f>
        <v>469</v>
      </c>
      <c r="BI39" s="486"/>
      <c r="BJ39" s="485">
        <f>Produção!BV17</f>
        <v>441</v>
      </c>
      <c r="BK39" s="486"/>
      <c r="BL39" s="485">
        <f>Produção!BW17</f>
        <v>451</v>
      </c>
      <c r="BM39" s="486"/>
      <c r="BN39" s="485">
        <f>Produção!BX17</f>
        <v>482</v>
      </c>
      <c r="BO39" s="486"/>
      <c r="BP39" s="485">
        <f>Produção!BY17</f>
        <v>493</v>
      </c>
      <c r="BQ39" s="486"/>
      <c r="BR39" s="485">
        <f>Produção!BZ17</f>
        <v>462</v>
      </c>
      <c r="BS39" s="486"/>
      <c r="BT39" s="485">
        <f>Produção!CA17</f>
        <v>477</v>
      </c>
      <c r="BU39" s="486"/>
      <c r="BV39" s="485">
        <f>Produção!CB17</f>
        <v>510</v>
      </c>
      <c r="BW39" s="486"/>
      <c r="BX39" s="485">
        <f>Produção!CC6</f>
        <v>479</v>
      </c>
      <c r="BY39" s="486"/>
      <c r="BZ39" s="485">
        <f>Produção!CG17</f>
        <v>457</v>
      </c>
      <c r="CA39" s="486"/>
      <c r="CB39" s="485">
        <f>Produção!CE17</f>
        <v>472</v>
      </c>
      <c r="CC39" s="486"/>
      <c r="CD39" s="485">
        <f>Produção!CF17</f>
        <v>466</v>
      </c>
      <c r="CE39" s="486"/>
      <c r="CF39" s="485">
        <f>Produção!CG17</f>
        <v>457</v>
      </c>
      <c r="CG39" s="486"/>
      <c r="CH39" s="485">
        <f>Produção!CH17</f>
        <v>491</v>
      </c>
      <c r="CI39" s="486"/>
      <c r="CJ39" s="485">
        <f>Produção!CI17</f>
        <v>504</v>
      </c>
      <c r="CK39" s="486"/>
      <c r="CL39" s="485">
        <f>Produção!CJ17</f>
        <v>501</v>
      </c>
      <c r="CM39" s="486"/>
      <c r="CN39" s="485">
        <f>Produção!CK17</f>
        <v>395</v>
      </c>
      <c r="CO39" s="486"/>
      <c r="CP39" s="485">
        <f>Produção!CL17</f>
        <v>423</v>
      </c>
      <c r="CQ39" s="486"/>
      <c r="CR39" s="485">
        <f>Produção!CY17</f>
        <v>0</v>
      </c>
      <c r="CS39" s="486"/>
      <c r="CT39" s="485" t="e">
        <f>Produção!#REF!</f>
        <v>#REF!</v>
      </c>
      <c r="CU39" s="486"/>
      <c r="CV39" s="485" t="e">
        <f>Produção!#REF!</f>
        <v>#REF!</v>
      </c>
      <c r="CW39" s="486"/>
      <c r="CX39" s="485" t="e">
        <f>Produção!#REF!</f>
        <v>#REF!</v>
      </c>
      <c r="CY39" s="486"/>
      <c r="CZ39" s="485" t="e">
        <f>Produção!#REF!</f>
        <v>#REF!</v>
      </c>
      <c r="DA39" s="486"/>
      <c r="DB39" s="485" t="e">
        <f>Produção!#REF!</f>
        <v>#REF!</v>
      </c>
      <c r="DC39" s="486"/>
      <c r="DD39" s="485" t="e">
        <f>Produção!#REF!</f>
        <v>#REF!</v>
      </c>
      <c r="DE39" s="486"/>
      <c r="DF39" s="485" t="e">
        <f>Produção!#REF!</f>
        <v>#REF!</v>
      </c>
      <c r="DG39" s="486"/>
      <c r="DH39" s="485">
        <f>Produção!DA17</f>
        <v>0</v>
      </c>
      <c r="DI39" s="486"/>
      <c r="DJ39" s="485">
        <f>Produção!DC17</f>
        <v>0</v>
      </c>
      <c r="DK39" s="486"/>
      <c r="DL39" s="485">
        <f>Produção!DE17</f>
        <v>0</v>
      </c>
      <c r="DM39" s="486"/>
      <c r="DN39" s="485">
        <f>Produção!DG17</f>
        <v>0</v>
      </c>
      <c r="DO39" s="486"/>
      <c r="DP39" s="485">
        <f>Produção!DI17</f>
        <v>0</v>
      </c>
      <c r="DQ39" s="486"/>
    </row>
    <row r="40" spans="1:121" x14ac:dyDescent="0.2">
      <c r="A40" s="375" t="s">
        <v>250</v>
      </c>
      <c r="B40" s="484"/>
      <c r="C40" s="461"/>
      <c r="D40" s="488"/>
      <c r="E40" s="483"/>
      <c r="F40" s="484"/>
      <c r="G40" s="461"/>
      <c r="H40" s="484"/>
      <c r="I40" s="461"/>
      <c r="J40" s="484"/>
      <c r="K40" s="461"/>
      <c r="L40" s="484"/>
      <c r="M40" s="461"/>
      <c r="N40" s="484"/>
      <c r="O40" s="461"/>
      <c r="P40" s="484"/>
      <c r="Q40" s="461"/>
      <c r="R40" s="484"/>
      <c r="S40" s="461"/>
      <c r="T40" s="484">
        <v>23</v>
      </c>
      <c r="U40" s="461"/>
      <c r="V40" s="484">
        <v>31</v>
      </c>
      <c r="W40" s="461"/>
      <c r="X40" s="484">
        <v>27</v>
      </c>
      <c r="Y40" s="461"/>
      <c r="Z40" s="484">
        <v>27</v>
      </c>
      <c r="AA40" s="461"/>
      <c r="AB40" s="484">
        <v>20</v>
      </c>
      <c r="AC40" s="487"/>
      <c r="AD40" s="484">
        <v>26</v>
      </c>
      <c r="AE40" s="487"/>
      <c r="AF40" s="485">
        <v>25</v>
      </c>
      <c r="AG40" s="486"/>
      <c r="AH40" s="485">
        <v>32</v>
      </c>
      <c r="AI40" s="486"/>
      <c r="AJ40" s="485">
        <v>34</v>
      </c>
      <c r="AK40" s="486"/>
      <c r="AL40" s="485">
        <v>23</v>
      </c>
      <c r="AM40" s="486"/>
      <c r="AN40" s="485">
        <v>27</v>
      </c>
      <c r="AO40" s="486"/>
      <c r="AP40" s="485">
        <v>32</v>
      </c>
      <c r="AQ40" s="486"/>
      <c r="AR40" s="485">
        <v>29</v>
      </c>
      <c r="AS40" s="486"/>
      <c r="AT40" s="485">
        <v>31</v>
      </c>
      <c r="AU40" s="486"/>
      <c r="AV40" s="485">
        <v>35</v>
      </c>
      <c r="AW40" s="486"/>
      <c r="AX40" s="485">
        <v>30</v>
      </c>
      <c r="AY40" s="486"/>
      <c r="AZ40" s="485">
        <v>28</v>
      </c>
      <c r="BA40" s="486"/>
      <c r="BB40" s="485">
        <v>28</v>
      </c>
      <c r="BC40" s="486"/>
      <c r="BD40" s="485">
        <v>34</v>
      </c>
      <c r="BE40" s="486"/>
      <c r="BF40" s="485">
        <v>33</v>
      </c>
      <c r="BG40" s="486"/>
      <c r="BH40" s="485">
        <v>33</v>
      </c>
      <c r="BI40" s="486"/>
      <c r="BJ40" s="485">
        <v>51</v>
      </c>
      <c r="BK40" s="486"/>
      <c r="BL40" s="485">
        <v>21</v>
      </c>
      <c r="BM40" s="486"/>
      <c r="BN40" s="485">
        <v>47</v>
      </c>
      <c r="BO40" s="486"/>
      <c r="BP40" s="485">
        <v>40</v>
      </c>
      <c r="BQ40" s="486"/>
      <c r="BR40" s="485">
        <v>33</v>
      </c>
      <c r="BS40" s="486"/>
      <c r="BT40" s="485">
        <v>40</v>
      </c>
      <c r="BU40" s="486"/>
      <c r="BV40" s="485">
        <v>31</v>
      </c>
      <c r="BW40" s="486"/>
      <c r="BX40" s="485">
        <v>29</v>
      </c>
      <c r="BY40" s="486"/>
      <c r="BZ40" s="485">
        <v>39</v>
      </c>
      <c r="CA40" s="486"/>
      <c r="CB40" s="485">
        <v>26</v>
      </c>
      <c r="CC40" s="486"/>
      <c r="CD40" s="485">
        <v>43</v>
      </c>
      <c r="CE40" s="486"/>
      <c r="CF40" s="485">
        <v>38</v>
      </c>
      <c r="CG40" s="486"/>
      <c r="CH40" s="485">
        <v>31</v>
      </c>
      <c r="CI40" s="486"/>
      <c r="CJ40" s="485">
        <v>31</v>
      </c>
      <c r="CK40" s="486"/>
      <c r="CL40" s="485">
        <v>24</v>
      </c>
      <c r="CM40" s="486"/>
      <c r="CN40" s="485">
        <v>40</v>
      </c>
      <c r="CO40" s="486"/>
      <c r="CP40" s="485">
        <v>47</v>
      </c>
      <c r="CQ40" s="486"/>
      <c r="CR40" s="485">
        <v>0</v>
      </c>
      <c r="CS40" s="486"/>
      <c r="CT40" s="485">
        <v>0</v>
      </c>
      <c r="CU40" s="486"/>
      <c r="CV40" s="485">
        <v>0</v>
      </c>
      <c r="CW40" s="486"/>
      <c r="CX40" s="485">
        <v>0</v>
      </c>
      <c r="CY40" s="486"/>
      <c r="CZ40" s="485">
        <v>0</v>
      </c>
      <c r="DA40" s="486"/>
      <c r="DB40" s="485">
        <v>0</v>
      </c>
      <c r="DC40" s="486"/>
      <c r="DD40" s="485">
        <v>0</v>
      </c>
      <c r="DE40" s="486"/>
      <c r="DF40" s="485">
        <v>0</v>
      </c>
      <c r="DG40" s="486"/>
      <c r="DH40" s="485">
        <v>0</v>
      </c>
      <c r="DI40" s="486"/>
      <c r="DJ40" s="485">
        <v>0</v>
      </c>
      <c r="DK40" s="486"/>
      <c r="DL40" s="485">
        <v>0</v>
      </c>
      <c r="DM40" s="486"/>
      <c r="DN40" s="485">
        <v>0</v>
      </c>
      <c r="DO40" s="486"/>
      <c r="DP40" s="485">
        <v>0</v>
      </c>
      <c r="DQ40" s="486"/>
    </row>
    <row r="41" spans="1:121" s="380" customFormat="1" x14ac:dyDescent="0.2">
      <c r="A41" s="379" t="s">
        <v>251</v>
      </c>
      <c r="B41" s="460"/>
      <c r="C41" s="459"/>
      <c r="D41" s="456"/>
      <c r="E41" s="457"/>
      <c r="F41" s="460"/>
      <c r="G41" s="459"/>
      <c r="H41" s="460"/>
      <c r="I41" s="459"/>
      <c r="J41" s="460"/>
      <c r="K41" s="459"/>
      <c r="L41" s="460"/>
      <c r="M41" s="459"/>
      <c r="N41" s="460"/>
      <c r="O41" s="459"/>
      <c r="P41" s="460"/>
      <c r="Q41" s="459"/>
      <c r="R41" s="460"/>
      <c r="S41" s="459"/>
      <c r="T41" s="460">
        <v>5.8673469387755105E-2</v>
      </c>
      <c r="U41" s="459"/>
      <c r="V41" s="460">
        <v>8.8319088319088315E-2</v>
      </c>
      <c r="W41" s="459"/>
      <c r="X41" s="460">
        <v>7.43801652892562E-2</v>
      </c>
      <c r="Y41" s="459"/>
      <c r="Z41" s="460">
        <v>7.5842696629213488E-2</v>
      </c>
      <c r="AA41" s="459"/>
      <c r="AB41" s="460">
        <v>5.730659025787966E-2</v>
      </c>
      <c r="AC41" s="459"/>
      <c r="AD41" s="460">
        <v>6.4676616915422883E-2</v>
      </c>
      <c r="AE41" s="459"/>
      <c r="AF41" s="462">
        <v>7.2674418604651167E-2</v>
      </c>
      <c r="AG41" s="463"/>
      <c r="AH41" s="462">
        <v>8.3116883116883117E-2</v>
      </c>
      <c r="AI41" s="463"/>
      <c r="AJ41" s="462">
        <v>9.6045197740112997E-2</v>
      </c>
      <c r="AK41" s="463"/>
      <c r="AL41" s="462">
        <v>6.3013698630136991E-2</v>
      </c>
      <c r="AM41" s="463"/>
      <c r="AN41" s="462">
        <v>6.2937062937062943E-2</v>
      </c>
      <c r="AO41" s="463"/>
      <c r="AP41" s="462">
        <v>8.0808080808080815E-2</v>
      </c>
      <c r="AQ41" s="463"/>
      <c r="AR41" s="462">
        <v>7.512953367875648E-2</v>
      </c>
      <c r="AS41" s="463"/>
      <c r="AT41" s="462">
        <v>8.2228116710875335E-2</v>
      </c>
      <c r="AU41" s="463"/>
      <c r="AV41" s="462">
        <v>7.5107296137339061E-2</v>
      </c>
      <c r="AW41" s="463"/>
      <c r="AX41" s="462">
        <v>6.8807339449541288E-2</v>
      </c>
      <c r="AY41" s="463"/>
      <c r="AZ41" s="462">
        <v>6.6985645933014357E-2</v>
      </c>
      <c r="BA41" s="463"/>
      <c r="BB41" s="462">
        <v>6.320541760722348E-2</v>
      </c>
      <c r="BC41" s="463"/>
      <c r="BD41" s="462">
        <v>7.407407407407407E-2</v>
      </c>
      <c r="BE41" s="463"/>
      <c r="BF41" s="462">
        <v>6.7484662576687116E-2</v>
      </c>
      <c r="BG41" s="463"/>
      <c r="BH41" s="462">
        <v>7.0362473347547971E-2</v>
      </c>
      <c r="BI41" s="463"/>
      <c r="BJ41" s="462">
        <v>8.8695652173913037E-2</v>
      </c>
      <c r="BK41" s="463"/>
      <c r="BL41" s="462">
        <v>3.7634408602150539E-2</v>
      </c>
      <c r="BM41" s="463"/>
      <c r="BN41" s="462">
        <v>9.1085271317829453E-2</v>
      </c>
      <c r="BO41" s="463"/>
      <c r="BP41" s="462">
        <v>8.1135902636916835E-2</v>
      </c>
      <c r="BQ41" s="463"/>
      <c r="BR41" s="462">
        <v>7.1428571428571425E-2</v>
      </c>
      <c r="BS41" s="463"/>
      <c r="BT41" s="462">
        <v>8.385744234800839E-2</v>
      </c>
      <c r="BU41" s="463"/>
      <c r="BV41" s="462">
        <v>6.0784313725490195E-2</v>
      </c>
      <c r="BW41" s="463"/>
      <c r="BX41" s="462">
        <v>6.0542797494780795E-2</v>
      </c>
      <c r="BY41" s="463"/>
      <c r="BZ41" s="462">
        <v>8.2802547770700632E-2</v>
      </c>
      <c r="CA41" s="463"/>
      <c r="CB41" s="462">
        <v>5.5084745762711863E-2</v>
      </c>
      <c r="CC41" s="463"/>
      <c r="CD41" s="462">
        <v>9.2274678111587988E-2</v>
      </c>
      <c r="CE41" s="463"/>
      <c r="CF41" s="462">
        <v>8.3150984682713341E-2</v>
      </c>
      <c r="CG41" s="463"/>
      <c r="CH41" s="462">
        <v>6.313645621181263E-2</v>
      </c>
      <c r="CI41" s="463"/>
      <c r="CJ41" s="462">
        <v>0</v>
      </c>
      <c r="CK41" s="463"/>
      <c r="CL41" s="462">
        <v>0</v>
      </c>
      <c r="CM41" s="463"/>
      <c r="CN41" s="462">
        <v>7.5999999999999998E-2</v>
      </c>
      <c r="CO41" s="463"/>
      <c r="CP41" s="462">
        <v>9.8100000000000007E-2</v>
      </c>
      <c r="CQ41" s="463"/>
      <c r="CR41" s="462">
        <v>0</v>
      </c>
      <c r="CS41" s="463"/>
      <c r="CT41" s="462">
        <v>0</v>
      </c>
      <c r="CU41" s="463"/>
      <c r="CV41" s="462">
        <v>0</v>
      </c>
      <c r="CW41" s="463"/>
      <c r="CX41" s="462">
        <v>0</v>
      </c>
      <c r="CY41" s="463"/>
      <c r="CZ41" s="462">
        <v>0</v>
      </c>
      <c r="DA41" s="463"/>
      <c r="DB41" s="462">
        <v>0</v>
      </c>
      <c r="DC41" s="463"/>
      <c r="DD41" s="462">
        <v>0</v>
      </c>
      <c r="DE41" s="463"/>
      <c r="DF41" s="462">
        <v>0</v>
      </c>
      <c r="DG41" s="463"/>
      <c r="DH41" s="462">
        <v>0</v>
      </c>
      <c r="DI41" s="463"/>
      <c r="DJ41" s="462">
        <v>0</v>
      </c>
      <c r="DK41" s="463"/>
      <c r="DL41" s="462">
        <v>0</v>
      </c>
      <c r="DM41" s="463"/>
      <c r="DN41" s="462">
        <v>0</v>
      </c>
      <c r="DO41" s="463"/>
      <c r="DP41" s="462">
        <v>0</v>
      </c>
      <c r="DQ41" s="463"/>
    </row>
    <row r="42" spans="1:121" x14ac:dyDescent="0.2">
      <c r="A42" s="375" t="s">
        <v>252</v>
      </c>
      <c r="B42" s="481"/>
      <c r="C42" s="461"/>
      <c r="D42" s="482"/>
      <c r="E42" s="483"/>
      <c r="F42" s="481"/>
      <c r="G42" s="461"/>
      <c r="H42" s="481"/>
      <c r="I42" s="461"/>
      <c r="J42" s="481"/>
      <c r="K42" s="461"/>
      <c r="L42" s="481"/>
      <c r="M42" s="461"/>
      <c r="N42" s="481"/>
      <c r="O42" s="461"/>
      <c r="P42" s="481"/>
      <c r="Q42" s="461"/>
      <c r="R42" s="481"/>
      <c r="S42" s="461"/>
      <c r="T42" s="481">
        <v>20</v>
      </c>
      <c r="U42" s="461"/>
      <c r="V42" s="484">
        <v>21</v>
      </c>
      <c r="W42" s="461"/>
      <c r="X42" s="484">
        <v>20</v>
      </c>
      <c r="Y42" s="461"/>
      <c r="Z42" s="484">
        <v>20</v>
      </c>
      <c r="AA42" s="461"/>
      <c r="AB42" s="484">
        <v>14</v>
      </c>
      <c r="AC42" s="487"/>
      <c r="AD42" s="484">
        <v>15</v>
      </c>
      <c r="AE42" s="487"/>
      <c r="AF42" s="485">
        <v>18</v>
      </c>
      <c r="AG42" s="486"/>
      <c r="AH42" s="485">
        <v>24</v>
      </c>
      <c r="AI42" s="486"/>
      <c r="AJ42" s="485">
        <v>21</v>
      </c>
      <c r="AK42" s="486"/>
      <c r="AL42" s="485">
        <v>14</v>
      </c>
      <c r="AM42" s="486"/>
      <c r="AN42" s="485">
        <v>19</v>
      </c>
      <c r="AO42" s="486"/>
      <c r="AP42" s="485">
        <v>26</v>
      </c>
      <c r="AQ42" s="486"/>
      <c r="AR42" s="485">
        <v>18</v>
      </c>
      <c r="AS42" s="486"/>
      <c r="AT42" s="485">
        <v>22</v>
      </c>
      <c r="AU42" s="486"/>
      <c r="AV42" s="485">
        <v>27</v>
      </c>
      <c r="AW42" s="486"/>
      <c r="AX42" s="485">
        <v>18</v>
      </c>
      <c r="AY42" s="486"/>
      <c r="AZ42" s="485">
        <v>15</v>
      </c>
      <c r="BA42" s="486"/>
      <c r="BB42" s="485">
        <v>14</v>
      </c>
      <c r="BC42" s="486"/>
      <c r="BD42" s="485">
        <v>26</v>
      </c>
      <c r="BE42" s="486"/>
      <c r="BF42" s="485">
        <v>22</v>
      </c>
      <c r="BG42" s="486"/>
      <c r="BH42" s="485">
        <v>23</v>
      </c>
      <c r="BI42" s="486"/>
      <c r="BJ42" s="485">
        <v>34</v>
      </c>
      <c r="BK42" s="486"/>
      <c r="BL42" s="485">
        <v>16</v>
      </c>
      <c r="BM42" s="486"/>
      <c r="BN42" s="485">
        <v>29</v>
      </c>
      <c r="BO42" s="486"/>
      <c r="BP42" s="485">
        <v>29</v>
      </c>
      <c r="BQ42" s="486"/>
      <c r="BR42" s="485">
        <v>22</v>
      </c>
      <c r="BS42" s="486"/>
      <c r="BT42" s="485">
        <v>30</v>
      </c>
      <c r="BU42" s="486"/>
      <c r="BV42" s="485">
        <v>17</v>
      </c>
      <c r="BW42" s="486"/>
      <c r="BX42" s="485">
        <v>15</v>
      </c>
      <c r="BY42" s="486"/>
      <c r="BZ42" s="485">
        <v>24</v>
      </c>
      <c r="CA42" s="486"/>
      <c r="CB42" s="485">
        <v>18</v>
      </c>
      <c r="CC42" s="486"/>
      <c r="CD42" s="485">
        <v>31</v>
      </c>
      <c r="CE42" s="486"/>
      <c r="CF42" s="485">
        <v>21</v>
      </c>
      <c r="CG42" s="486"/>
      <c r="CH42" s="485">
        <v>23</v>
      </c>
      <c r="CI42" s="486"/>
      <c r="CJ42" s="485">
        <v>22</v>
      </c>
      <c r="CK42" s="486"/>
      <c r="CL42" s="485">
        <v>17</v>
      </c>
      <c r="CM42" s="486"/>
      <c r="CN42" s="485">
        <v>14</v>
      </c>
      <c r="CO42" s="486"/>
      <c r="CP42" s="485">
        <v>14</v>
      </c>
      <c r="CQ42" s="486"/>
      <c r="CR42" s="485">
        <v>0</v>
      </c>
      <c r="CS42" s="486"/>
      <c r="CT42" s="485">
        <v>0</v>
      </c>
      <c r="CU42" s="486"/>
      <c r="CV42" s="485">
        <v>0</v>
      </c>
      <c r="CW42" s="486"/>
      <c r="CX42" s="485">
        <v>0</v>
      </c>
      <c r="CY42" s="486"/>
      <c r="CZ42" s="485">
        <v>0</v>
      </c>
      <c r="DA42" s="486"/>
      <c r="DB42" s="485">
        <v>0</v>
      </c>
      <c r="DC42" s="486"/>
      <c r="DD42" s="485">
        <v>0</v>
      </c>
      <c r="DE42" s="486"/>
      <c r="DF42" s="485">
        <v>0</v>
      </c>
      <c r="DG42" s="486"/>
      <c r="DH42" s="485">
        <v>0</v>
      </c>
      <c r="DI42" s="486"/>
      <c r="DJ42" s="485">
        <v>0</v>
      </c>
      <c r="DK42" s="486"/>
      <c r="DL42" s="485">
        <v>0</v>
      </c>
      <c r="DM42" s="486"/>
      <c r="DN42" s="485">
        <v>0</v>
      </c>
      <c r="DO42" s="486"/>
      <c r="DP42" s="485">
        <v>0</v>
      </c>
      <c r="DQ42" s="486"/>
    </row>
    <row r="43" spans="1:121" s="380" customFormat="1" x14ac:dyDescent="0.2">
      <c r="A43" s="379" t="s">
        <v>253</v>
      </c>
      <c r="B43" s="460"/>
      <c r="C43" s="459"/>
      <c r="D43" s="456"/>
      <c r="E43" s="457"/>
      <c r="F43" s="460"/>
      <c r="G43" s="459"/>
      <c r="H43" s="460"/>
      <c r="I43" s="459"/>
      <c r="J43" s="460"/>
      <c r="K43" s="459"/>
      <c r="L43" s="460"/>
      <c r="M43" s="459"/>
      <c r="N43" s="460"/>
      <c r="O43" s="459"/>
      <c r="P43" s="460"/>
      <c r="Q43" s="459"/>
      <c r="R43" s="460"/>
      <c r="S43" s="459"/>
      <c r="T43" s="460">
        <v>5.1020408163265307E-2</v>
      </c>
      <c r="U43" s="459"/>
      <c r="V43" s="460">
        <v>5.9829059829059832E-2</v>
      </c>
      <c r="W43" s="459"/>
      <c r="X43" s="460">
        <v>5.5096418732782371E-2</v>
      </c>
      <c r="Y43" s="459"/>
      <c r="Z43" s="460">
        <v>5.6179775280898875E-2</v>
      </c>
      <c r="AA43" s="459"/>
      <c r="AB43" s="460">
        <v>4.0114613180515762E-2</v>
      </c>
      <c r="AC43" s="459"/>
      <c r="AD43" s="460">
        <v>3.7313432835820892E-2</v>
      </c>
      <c r="AE43" s="459"/>
      <c r="AF43" s="462">
        <v>5.232558139534884E-2</v>
      </c>
      <c r="AG43" s="463"/>
      <c r="AH43" s="462">
        <v>6.2337662337662338E-2</v>
      </c>
      <c r="AI43" s="463"/>
      <c r="AJ43" s="462">
        <v>5.9322033898305086E-2</v>
      </c>
      <c r="AK43" s="463"/>
      <c r="AL43" s="462">
        <v>3.8356164383561646E-2</v>
      </c>
      <c r="AM43" s="463"/>
      <c r="AN43" s="462">
        <v>4.4289044289044288E-2</v>
      </c>
      <c r="AO43" s="463"/>
      <c r="AP43" s="462">
        <v>6.5656565656565663E-2</v>
      </c>
      <c r="AQ43" s="463"/>
      <c r="AR43" s="462">
        <v>4.6632124352331605E-2</v>
      </c>
      <c r="AS43" s="463"/>
      <c r="AT43" s="462">
        <v>5.8355437665782495E-2</v>
      </c>
      <c r="AU43" s="463"/>
      <c r="AV43" s="462">
        <v>5.7939914163090127E-2</v>
      </c>
      <c r="AW43" s="463"/>
      <c r="AX43" s="462">
        <v>4.1284403669724773E-2</v>
      </c>
      <c r="AY43" s="463"/>
      <c r="AZ43" s="462">
        <v>3.5885167464114832E-2</v>
      </c>
      <c r="BA43" s="463"/>
      <c r="BB43" s="462">
        <v>3.160270880361174E-2</v>
      </c>
      <c r="BC43" s="463"/>
      <c r="BD43" s="462">
        <v>5.6644880174291937E-2</v>
      </c>
      <c r="BE43" s="463"/>
      <c r="BF43" s="462">
        <v>4.4989775051124746E-2</v>
      </c>
      <c r="BG43" s="463"/>
      <c r="BH43" s="462">
        <v>4.9040511727078892E-2</v>
      </c>
      <c r="BI43" s="463"/>
      <c r="BJ43" s="462">
        <v>5.9130434782608696E-2</v>
      </c>
      <c r="BK43" s="463"/>
      <c r="BL43" s="462">
        <v>2.8673835125448029E-2</v>
      </c>
      <c r="BM43" s="463"/>
      <c r="BN43" s="462">
        <v>5.6201550387596902E-2</v>
      </c>
      <c r="BO43" s="463"/>
      <c r="BP43" s="462">
        <v>5.8823529411764705E-2</v>
      </c>
      <c r="BQ43" s="463"/>
      <c r="BR43" s="462">
        <v>4.7619047619047616E-2</v>
      </c>
      <c r="BS43" s="463"/>
      <c r="BT43" s="462">
        <v>6.2893081761006289E-2</v>
      </c>
      <c r="BU43" s="463"/>
      <c r="BV43" s="462">
        <v>3.3333333333333333E-2</v>
      </c>
      <c r="BW43" s="463"/>
      <c r="BX43" s="462">
        <v>3.3333333333333333E-2</v>
      </c>
      <c r="BY43" s="463"/>
      <c r="BZ43" s="462">
        <v>5.0955414012738856E-2</v>
      </c>
      <c r="CA43" s="463"/>
      <c r="CB43" s="462">
        <v>3.8135593220338986E-2</v>
      </c>
      <c r="CC43" s="463"/>
      <c r="CD43" s="462">
        <v>6.652360515021459E-2</v>
      </c>
      <c r="CE43" s="463"/>
      <c r="CF43" s="462">
        <v>4.5951859956236324E-2</v>
      </c>
      <c r="CG43" s="463"/>
      <c r="CH43" s="462">
        <v>4.684317718940937E-2</v>
      </c>
      <c r="CI43" s="463"/>
      <c r="CJ43" s="462">
        <v>4.3650793650793648E-2</v>
      </c>
      <c r="CK43" s="463"/>
      <c r="CL43" s="462">
        <v>3.4623217922606926E-2</v>
      </c>
      <c r="CM43" s="463"/>
      <c r="CN43" s="462">
        <v>2.6615969581749048E-2</v>
      </c>
      <c r="CO43" s="463"/>
      <c r="CP43" s="462">
        <v>2.9227557411273485E-2</v>
      </c>
      <c r="CQ43" s="463"/>
      <c r="CR43" s="462">
        <v>0</v>
      </c>
      <c r="CS43" s="463"/>
      <c r="CT43" s="462">
        <v>0</v>
      </c>
      <c r="CU43" s="463"/>
      <c r="CV43" s="462">
        <v>0</v>
      </c>
      <c r="CW43" s="463"/>
      <c r="CX43" s="462">
        <v>0</v>
      </c>
      <c r="CY43" s="463"/>
      <c r="CZ43" s="462">
        <v>0</v>
      </c>
      <c r="DA43" s="463"/>
      <c r="DB43" s="462">
        <v>0</v>
      </c>
      <c r="DC43" s="463"/>
      <c r="DD43" s="462">
        <v>0</v>
      </c>
      <c r="DE43" s="463"/>
      <c r="DF43" s="462">
        <v>0</v>
      </c>
      <c r="DG43" s="463"/>
      <c r="DH43" s="462">
        <v>0</v>
      </c>
      <c r="DI43" s="463"/>
      <c r="DJ43" s="462">
        <v>0</v>
      </c>
      <c r="DK43" s="463"/>
      <c r="DL43" s="462">
        <v>0</v>
      </c>
      <c r="DM43" s="463"/>
      <c r="DN43" s="462">
        <v>0</v>
      </c>
      <c r="DO43" s="463"/>
      <c r="DP43" s="462">
        <v>0</v>
      </c>
      <c r="DQ43" s="463"/>
    </row>
    <row r="44" spans="1:121" s="380" customFormat="1" x14ac:dyDescent="0.2">
      <c r="A44" s="379" t="s">
        <v>254</v>
      </c>
      <c r="B44" s="460"/>
      <c r="C44" s="459"/>
      <c r="D44" s="456"/>
      <c r="E44" s="457"/>
      <c r="F44" s="460"/>
      <c r="G44" s="459"/>
      <c r="H44" s="460"/>
      <c r="I44" s="459"/>
      <c r="J44" s="460"/>
      <c r="K44" s="459"/>
      <c r="L44" s="460"/>
      <c r="M44" s="459"/>
      <c r="N44" s="460"/>
      <c r="O44" s="459"/>
      <c r="P44" s="460"/>
      <c r="Q44" s="459"/>
      <c r="R44" s="460">
        <v>0</v>
      </c>
      <c r="S44" s="459"/>
      <c r="T44" s="460">
        <v>0</v>
      </c>
      <c r="U44" s="459"/>
      <c r="V44" s="460">
        <v>0</v>
      </c>
      <c r="W44" s="459"/>
      <c r="X44" s="460">
        <v>0</v>
      </c>
      <c r="Y44" s="459"/>
      <c r="Z44" s="460">
        <v>0</v>
      </c>
      <c r="AA44" s="459"/>
      <c r="AB44" s="460">
        <v>0</v>
      </c>
      <c r="AC44" s="459"/>
      <c r="AD44" s="460">
        <v>0</v>
      </c>
      <c r="AE44" s="459"/>
      <c r="AF44" s="462">
        <v>0</v>
      </c>
      <c r="AG44" s="463"/>
      <c r="AH44" s="462">
        <v>0</v>
      </c>
      <c r="AI44" s="463"/>
      <c r="AJ44" s="462">
        <v>0</v>
      </c>
      <c r="AK44" s="463"/>
      <c r="AL44" s="462">
        <v>0</v>
      </c>
      <c r="AM44" s="463"/>
      <c r="AN44" s="462">
        <v>0</v>
      </c>
      <c r="AO44" s="463"/>
      <c r="AP44" s="462">
        <v>0</v>
      </c>
      <c r="AQ44" s="463"/>
      <c r="AR44" s="462">
        <v>0</v>
      </c>
      <c r="AS44" s="463"/>
      <c r="AT44" s="462">
        <v>8.6206896551724137E-3</v>
      </c>
      <c r="AU44" s="463"/>
      <c r="AV44" s="462">
        <v>0</v>
      </c>
      <c r="AW44" s="463"/>
      <c r="AX44" s="462">
        <v>3.8910505836575876E-3</v>
      </c>
      <c r="AY44" s="463"/>
      <c r="AZ44" s="462">
        <v>1.1952191235059761E-2</v>
      </c>
      <c r="BA44" s="463"/>
      <c r="BB44" s="462">
        <v>0</v>
      </c>
      <c r="BC44" s="463"/>
      <c r="BD44" s="462">
        <v>0</v>
      </c>
      <c r="BE44" s="463"/>
      <c r="BF44" s="462">
        <v>0</v>
      </c>
      <c r="BG44" s="463"/>
      <c r="BH44" s="462">
        <v>0</v>
      </c>
      <c r="BI44" s="463"/>
      <c r="BJ44" s="462">
        <v>1.5936254980079681E-2</v>
      </c>
      <c r="BK44" s="463"/>
      <c r="BL44" s="462">
        <v>6.993006993006993E-3</v>
      </c>
      <c r="BM44" s="463"/>
      <c r="BN44" s="462">
        <v>0</v>
      </c>
      <c r="BO44" s="463"/>
      <c r="BP44" s="462">
        <v>9.9009900990099011E-3</v>
      </c>
      <c r="BQ44" s="463"/>
      <c r="BR44" s="462">
        <v>3.4364261168384879E-3</v>
      </c>
      <c r="BS44" s="463"/>
      <c r="BT44" s="462">
        <v>6.8965517241379309E-3</v>
      </c>
      <c r="BU44" s="463"/>
      <c r="BV44" s="462">
        <v>6.4724919093851136E-3</v>
      </c>
      <c r="BW44" s="463"/>
      <c r="BX44" s="462">
        <v>6.4724919093851136E-3</v>
      </c>
      <c r="BY44" s="463"/>
      <c r="BZ44" s="462">
        <v>3.2894736842105261E-3</v>
      </c>
      <c r="CA44" s="463"/>
      <c r="CB44" s="462">
        <v>1.0033444816053512E-2</v>
      </c>
      <c r="CC44" s="463"/>
      <c r="CD44" s="462">
        <v>0</v>
      </c>
      <c r="CE44" s="463"/>
      <c r="CF44" s="462">
        <v>6.9686411149825784E-3</v>
      </c>
      <c r="CG44" s="463"/>
      <c r="CH44" s="462">
        <v>5.9701492537313433E-3</v>
      </c>
      <c r="CI44" s="463"/>
      <c r="CJ44" s="462">
        <v>1.5384615384615385E-2</v>
      </c>
      <c r="CK44" s="463"/>
      <c r="CL44" s="462">
        <v>9.202453987730062E-3</v>
      </c>
      <c r="CM44" s="463"/>
      <c r="CN44" s="462">
        <v>1.2048192771084338E-2</v>
      </c>
      <c r="CO44" s="463"/>
      <c r="CP44" s="462">
        <v>1.7751479289940829E-2</v>
      </c>
      <c r="CQ44" s="463"/>
      <c r="CR44" s="462">
        <v>0</v>
      </c>
      <c r="CS44" s="463"/>
      <c r="CT44" s="462">
        <v>0</v>
      </c>
      <c r="CU44" s="463"/>
      <c r="CV44" s="462">
        <v>0</v>
      </c>
      <c r="CW44" s="463"/>
      <c r="CX44" s="462">
        <v>0</v>
      </c>
      <c r="CY44" s="463"/>
      <c r="CZ44" s="462">
        <v>0</v>
      </c>
      <c r="DA44" s="463"/>
      <c r="DB44" s="462">
        <v>0</v>
      </c>
      <c r="DC44" s="463"/>
      <c r="DD44" s="462">
        <v>0</v>
      </c>
      <c r="DE44" s="463"/>
      <c r="DF44" s="462">
        <v>0</v>
      </c>
      <c r="DG44" s="463"/>
      <c r="DH44" s="462">
        <v>0</v>
      </c>
      <c r="DI44" s="463"/>
      <c r="DJ44" s="462">
        <v>0</v>
      </c>
      <c r="DK44" s="463"/>
      <c r="DL44" s="462">
        <v>0</v>
      </c>
      <c r="DM44" s="463"/>
      <c r="DN44" s="462">
        <v>0</v>
      </c>
      <c r="DO44" s="463"/>
      <c r="DP44" s="462">
        <v>0</v>
      </c>
      <c r="DQ44" s="463"/>
    </row>
    <row r="45" spans="1:121" s="380" customFormat="1" x14ac:dyDescent="0.2">
      <c r="A45" s="379" t="s">
        <v>255</v>
      </c>
      <c r="B45" s="460">
        <v>0</v>
      </c>
      <c r="C45" s="459"/>
      <c r="D45" s="456">
        <v>0</v>
      </c>
      <c r="E45" s="457"/>
      <c r="F45" s="460">
        <v>8.9999999999999993E-3</v>
      </c>
      <c r="G45" s="459"/>
      <c r="H45" s="460">
        <v>0.1961</v>
      </c>
      <c r="I45" s="459"/>
      <c r="J45" s="460">
        <v>2.2599999999999999E-2</v>
      </c>
      <c r="K45" s="459"/>
      <c r="L45" s="460">
        <v>9.8900000000000002E-2</v>
      </c>
      <c r="M45" s="459"/>
      <c r="N45" s="460">
        <v>0</v>
      </c>
      <c r="O45" s="459"/>
      <c r="P45" s="460">
        <v>1.1900000000000001E-2</v>
      </c>
      <c r="Q45" s="459"/>
      <c r="R45" s="460">
        <v>9.1000000000000004E-3</v>
      </c>
      <c r="S45" s="459"/>
      <c r="T45" s="460">
        <v>4.2735042735042739E-3</v>
      </c>
      <c r="U45" s="459"/>
      <c r="V45" s="460">
        <v>8.9999999999999993E-3</v>
      </c>
      <c r="W45" s="459"/>
      <c r="X45" s="460">
        <v>8.6E-3</v>
      </c>
      <c r="Y45" s="459"/>
      <c r="Z45" s="460">
        <v>1.1599999999999999E-2</v>
      </c>
      <c r="AA45" s="459"/>
      <c r="AB45" s="460">
        <v>1.4200000000000001E-2</v>
      </c>
      <c r="AC45" s="459"/>
      <c r="AD45" s="460">
        <v>4.4999999999999997E-3</v>
      </c>
      <c r="AE45" s="459"/>
      <c r="AF45" s="462">
        <v>2.9499999999999998E-2</v>
      </c>
      <c r="AG45" s="463"/>
      <c r="AH45" s="462">
        <v>2.3E-2</v>
      </c>
      <c r="AI45" s="463"/>
      <c r="AJ45" s="462">
        <v>1.47E-2</v>
      </c>
      <c r="AK45" s="463"/>
      <c r="AL45" s="462">
        <v>4.7999999999999996E-3</v>
      </c>
      <c r="AM45" s="463"/>
      <c r="AN45" s="462">
        <v>1.6949152542372881E-2</v>
      </c>
      <c r="AO45" s="463"/>
      <c r="AP45" s="462">
        <v>1.4492753623188406E-2</v>
      </c>
      <c r="AQ45" s="463"/>
      <c r="AR45" s="462">
        <v>2.8708133971291867E-2</v>
      </c>
      <c r="AS45" s="463"/>
      <c r="AT45" s="462">
        <v>0.6095890410958904</v>
      </c>
      <c r="AU45" s="463"/>
      <c r="AV45" s="462">
        <v>1.054263565891473</v>
      </c>
      <c r="AW45" s="463"/>
      <c r="AX45" s="462">
        <v>0.49027237354085601</v>
      </c>
      <c r="AY45" s="463"/>
      <c r="AZ45" s="462">
        <v>0.47410358565737054</v>
      </c>
      <c r="BA45" s="463"/>
      <c r="BB45" s="462">
        <v>0.45606694560669458</v>
      </c>
      <c r="BC45" s="463"/>
      <c r="BD45" s="462">
        <v>0.50190114068441061</v>
      </c>
      <c r="BE45" s="463"/>
      <c r="BF45" s="462">
        <v>0.5220588235294118</v>
      </c>
      <c r="BG45" s="463"/>
      <c r="BH45" s="462">
        <v>0.54325259515570934</v>
      </c>
      <c r="BI45" s="463"/>
      <c r="BJ45" s="462">
        <v>0.48207171314741037</v>
      </c>
      <c r="BK45" s="463"/>
      <c r="BL45" s="462">
        <v>0.53846153846153844</v>
      </c>
      <c r="BM45" s="463"/>
      <c r="BN45" s="462">
        <v>0.53691275167785235</v>
      </c>
      <c r="BO45" s="463"/>
      <c r="BP45" s="462">
        <v>0.57095709570957098</v>
      </c>
      <c r="BQ45" s="463"/>
      <c r="BR45" s="462">
        <v>0.54982817869415812</v>
      </c>
      <c r="BS45" s="463"/>
      <c r="BT45" s="462">
        <v>0.53103448275862064</v>
      </c>
      <c r="BU45" s="463"/>
      <c r="BV45" s="462">
        <v>0.57605177993527512</v>
      </c>
      <c r="BW45" s="463"/>
      <c r="BX45" s="462">
        <v>0.53873239436619713</v>
      </c>
      <c r="BY45" s="463"/>
      <c r="BZ45" s="462">
        <v>0.56578947368421051</v>
      </c>
      <c r="CA45" s="463"/>
      <c r="CB45" s="462">
        <v>0.55852842809364545</v>
      </c>
      <c r="CC45" s="463"/>
      <c r="CD45" s="462">
        <v>0.52014652014652019</v>
      </c>
      <c r="CE45" s="463"/>
      <c r="CF45" s="462">
        <v>0.54006968641114983</v>
      </c>
      <c r="CG45" s="463"/>
      <c r="CH45" s="462">
        <v>0.60597014925373138</v>
      </c>
      <c r="CI45" s="463"/>
      <c r="CJ45" s="462">
        <v>0.59692307692307689</v>
      </c>
      <c r="CK45" s="463"/>
      <c r="CL45" s="462">
        <v>0.59815950920245398</v>
      </c>
      <c r="CM45" s="463"/>
      <c r="CN45" s="462">
        <v>0.60542168674698793</v>
      </c>
      <c r="CO45" s="463"/>
      <c r="CP45" s="462">
        <v>0.61538461538461542</v>
      </c>
      <c r="CQ45" s="463"/>
      <c r="CR45" s="462" t="e">
        <v>#DIV/0!</v>
      </c>
      <c r="CS45" s="463"/>
      <c r="CT45" s="462" t="e">
        <v>#DIV/0!</v>
      </c>
      <c r="CU45" s="463"/>
      <c r="CV45" s="462" t="e">
        <v>#DIV/0!</v>
      </c>
      <c r="CW45" s="463"/>
      <c r="CX45" s="462" t="e">
        <v>#DIV/0!</v>
      </c>
      <c r="CY45" s="463"/>
      <c r="CZ45" s="462" t="e">
        <v>#DIV/0!</v>
      </c>
      <c r="DA45" s="463"/>
      <c r="DB45" s="462" t="e">
        <v>#DIV/0!</v>
      </c>
      <c r="DC45" s="463"/>
      <c r="DD45" s="462" t="e">
        <v>#DIV/0!</v>
      </c>
      <c r="DE45" s="463"/>
      <c r="DF45" s="462" t="e">
        <v>#DIV/0!</v>
      </c>
      <c r="DG45" s="463"/>
      <c r="DH45" s="462" t="e">
        <v>#DIV/0!</v>
      </c>
      <c r="DI45" s="463"/>
      <c r="DJ45" s="462" t="e">
        <v>#DIV/0!</v>
      </c>
      <c r="DK45" s="463"/>
      <c r="DL45" s="462" t="e">
        <v>#DIV/0!</v>
      </c>
      <c r="DM45" s="463"/>
      <c r="DN45" s="462" t="e">
        <v>#DIV/0!</v>
      </c>
      <c r="DO45" s="463"/>
      <c r="DP45" s="462" t="e">
        <v>#DIV/0!</v>
      </c>
      <c r="DQ45" s="463"/>
    </row>
    <row r="46" spans="1:121" x14ac:dyDescent="0.2">
      <c r="A46" s="365"/>
      <c r="B46" s="366"/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6"/>
      <c r="AJ46" s="366"/>
      <c r="AK46" s="366"/>
      <c r="AL46" s="366"/>
      <c r="AM46" s="366"/>
      <c r="AN46" s="366"/>
      <c r="AO46" s="366"/>
      <c r="AP46" s="366"/>
      <c r="AQ46" s="366"/>
      <c r="AR46" s="366"/>
      <c r="AS46" s="366"/>
      <c r="AT46" s="366"/>
      <c r="AU46" s="366"/>
      <c r="AV46" s="366"/>
      <c r="AW46" s="366"/>
      <c r="AX46" s="366"/>
      <c r="AY46" s="366"/>
      <c r="AZ46" s="366"/>
      <c r="BA46" s="366"/>
      <c r="BB46" s="366"/>
      <c r="BC46" s="366"/>
      <c r="BD46" s="366"/>
      <c r="BE46" s="366"/>
      <c r="BF46" s="366"/>
      <c r="BG46" s="366"/>
      <c r="BH46" s="366"/>
      <c r="BI46" s="366"/>
      <c r="BJ46" s="366"/>
      <c r="BK46" s="366"/>
      <c r="BL46" s="366"/>
      <c r="BM46" s="366"/>
      <c r="BN46" s="366"/>
      <c r="BO46" s="366"/>
      <c r="BP46" s="366"/>
      <c r="BQ46" s="366"/>
      <c r="BR46" s="366"/>
      <c r="BS46" s="366"/>
      <c r="BT46" s="366"/>
      <c r="BU46" s="366"/>
      <c r="BV46" s="366"/>
      <c r="BW46" s="366"/>
      <c r="BX46" s="366"/>
      <c r="BY46" s="366"/>
      <c r="BZ46" s="366"/>
      <c r="CA46" s="366"/>
      <c r="CB46" s="366"/>
      <c r="CC46" s="366"/>
      <c r="CD46" s="366"/>
      <c r="CE46" s="366"/>
      <c r="CF46" s="366"/>
      <c r="CG46" s="366"/>
      <c r="CH46" s="366"/>
      <c r="CI46" s="366"/>
      <c r="CJ46" s="366"/>
      <c r="CK46" s="366"/>
      <c r="CL46" s="366"/>
      <c r="CM46" s="366"/>
      <c r="CN46" s="366"/>
      <c r="CO46" s="366"/>
      <c r="CP46" s="366"/>
      <c r="CQ46" s="366"/>
      <c r="CR46" s="366"/>
      <c r="CS46" s="366"/>
      <c r="CT46" s="366"/>
      <c r="CU46" s="366"/>
      <c r="CV46" s="366"/>
      <c r="CW46" s="366"/>
      <c r="CX46" s="366"/>
      <c r="CY46" s="366"/>
      <c r="CZ46" s="366"/>
      <c r="DA46" s="366"/>
      <c r="DB46" s="366"/>
      <c r="DC46" s="366"/>
      <c r="DD46" s="366"/>
      <c r="DE46" s="366"/>
      <c r="DF46" s="366"/>
      <c r="DG46" s="366"/>
      <c r="DH46" s="366"/>
      <c r="DI46" s="366"/>
      <c r="DJ46" s="366"/>
      <c r="DK46" s="366"/>
      <c r="DL46" s="366"/>
      <c r="DM46" s="366"/>
      <c r="DN46" s="366"/>
      <c r="DO46" s="366"/>
      <c r="DP46" s="366"/>
      <c r="DQ46" s="366"/>
    </row>
    <row r="47" spans="1:121" x14ac:dyDescent="0.2">
      <c r="A47" s="489" t="s">
        <v>256</v>
      </c>
      <c r="B47" s="490"/>
      <c r="C47" s="490"/>
      <c r="D47" s="490"/>
      <c r="E47" s="490"/>
      <c r="F47" s="490"/>
      <c r="G47" s="490"/>
      <c r="H47" s="490"/>
      <c r="I47" s="490"/>
      <c r="J47" s="490"/>
      <c r="K47" s="490"/>
      <c r="L47" s="490"/>
      <c r="M47" s="490"/>
      <c r="N47" s="490"/>
      <c r="O47" s="490"/>
      <c r="P47" s="490"/>
      <c r="Q47" s="490"/>
      <c r="R47" s="490"/>
      <c r="S47" s="490"/>
      <c r="T47" s="490"/>
      <c r="U47" s="490"/>
      <c r="V47" s="490"/>
      <c r="W47" s="490"/>
      <c r="X47" s="490"/>
      <c r="Y47" s="491"/>
      <c r="Z47" s="358"/>
      <c r="AA47" s="358"/>
      <c r="AB47" s="358"/>
      <c r="AC47" s="358"/>
      <c r="AD47" s="358"/>
      <c r="AE47" s="358"/>
      <c r="AF47" s="358"/>
      <c r="AG47" s="358"/>
      <c r="AH47" s="358"/>
      <c r="AI47" s="358"/>
      <c r="AJ47" s="358"/>
      <c r="AK47" s="358"/>
      <c r="AL47" s="358"/>
      <c r="AM47" s="358"/>
      <c r="AN47" s="358"/>
      <c r="AO47" s="358"/>
      <c r="AP47" s="358"/>
      <c r="AQ47" s="358"/>
      <c r="AR47" s="358"/>
      <c r="AS47" s="358"/>
      <c r="AT47" s="358"/>
      <c r="AU47" s="358"/>
      <c r="AV47" s="358"/>
      <c r="AW47" s="358"/>
      <c r="AX47" s="358"/>
      <c r="AY47" s="358"/>
      <c r="AZ47" s="358"/>
      <c r="BA47" s="358"/>
      <c r="BB47" s="358"/>
      <c r="BC47" s="358"/>
      <c r="BD47" s="358"/>
      <c r="BE47" s="358"/>
      <c r="BF47" s="358"/>
      <c r="BG47" s="358"/>
      <c r="BH47" s="358"/>
      <c r="BI47" s="358"/>
      <c r="BJ47" s="358"/>
      <c r="BK47" s="358"/>
      <c r="BL47" s="358"/>
      <c r="BM47" s="358"/>
      <c r="BN47" s="358"/>
      <c r="BO47" s="358"/>
      <c r="BP47" s="358"/>
      <c r="BQ47" s="358"/>
      <c r="BR47" s="358"/>
      <c r="BS47" s="358"/>
      <c r="BT47" s="358"/>
      <c r="BU47" s="358"/>
      <c r="BV47" s="358"/>
      <c r="BW47" s="35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  <c r="CO47" s="358"/>
      <c r="CP47" s="358"/>
      <c r="CQ47" s="358"/>
      <c r="CR47" s="358"/>
      <c r="CS47" s="358"/>
      <c r="CT47" s="358"/>
      <c r="CU47" s="358"/>
      <c r="CV47" s="358"/>
      <c r="CW47" s="358"/>
      <c r="CX47" s="358"/>
      <c r="CY47" s="358"/>
      <c r="CZ47" s="358"/>
      <c r="DA47" s="358"/>
      <c r="DB47" s="358"/>
      <c r="DC47" s="358"/>
      <c r="DD47" s="358"/>
      <c r="DE47" s="358"/>
      <c r="DF47" s="358"/>
      <c r="DG47" s="358"/>
      <c r="DH47" s="358"/>
      <c r="DI47" s="358"/>
      <c r="DJ47" s="358"/>
      <c r="DK47" s="358"/>
      <c r="DL47" s="358"/>
      <c r="DM47" s="358"/>
      <c r="DN47" s="358"/>
      <c r="DO47" s="358"/>
      <c r="DP47" s="358"/>
      <c r="DQ47" s="358"/>
    </row>
    <row r="48" spans="1:121" s="361" customFormat="1" x14ac:dyDescent="0.2">
      <c r="A48" s="367" t="s">
        <v>248</v>
      </c>
      <c r="B48" s="452">
        <v>44562</v>
      </c>
      <c r="C48" s="453"/>
      <c r="D48" s="452">
        <v>44593</v>
      </c>
      <c r="E48" s="453"/>
      <c r="F48" s="452">
        <v>44621</v>
      </c>
      <c r="G48" s="453"/>
      <c r="H48" s="452">
        <v>44652</v>
      </c>
      <c r="I48" s="453"/>
      <c r="J48" s="452">
        <v>44682</v>
      </c>
      <c r="K48" s="453"/>
      <c r="L48" s="452">
        <v>44713</v>
      </c>
      <c r="M48" s="453"/>
      <c r="N48" s="452">
        <v>44743</v>
      </c>
      <c r="O48" s="453"/>
      <c r="P48" s="452">
        <v>44774</v>
      </c>
      <c r="Q48" s="453"/>
      <c r="R48" s="452">
        <v>44805</v>
      </c>
      <c r="S48" s="453"/>
      <c r="T48" s="452">
        <v>44835</v>
      </c>
      <c r="U48" s="453"/>
      <c r="V48" s="452">
        <v>44866</v>
      </c>
      <c r="W48" s="453"/>
      <c r="X48" s="452">
        <v>44896</v>
      </c>
      <c r="Y48" s="453"/>
      <c r="Z48" s="452" t="e">
        <f ca="1">Z38</f>
        <v>#NAME?</v>
      </c>
      <c r="AA48" s="453"/>
      <c r="AB48" s="452" t="e">
        <f ca="1">AB38</f>
        <v>#NAME?</v>
      </c>
      <c r="AC48" s="453"/>
      <c r="AD48" s="452" t="e">
        <f ca="1">AD38</f>
        <v>#NAME?</v>
      </c>
      <c r="AE48" s="453"/>
      <c r="AF48" s="454" t="e">
        <f ca="1">AF38</f>
        <v>#NAME?</v>
      </c>
      <c r="AG48" s="455"/>
      <c r="AH48" s="454" t="e">
        <f ca="1">AH38</f>
        <v>#NAME?</v>
      </c>
      <c r="AI48" s="455"/>
      <c r="AJ48" s="454" t="e">
        <f ca="1">AJ38</f>
        <v>#NAME?</v>
      </c>
      <c r="AK48" s="455"/>
      <c r="AL48" s="454" t="e">
        <f ca="1">AL38</f>
        <v>#NAME?</v>
      </c>
      <c r="AM48" s="455"/>
      <c r="AN48" s="454" t="e">
        <f ca="1">AN38</f>
        <v>#NAME?</v>
      </c>
      <c r="AO48" s="455"/>
      <c r="AP48" s="454" t="e">
        <f ca="1">AP38</f>
        <v>#NAME?</v>
      </c>
      <c r="AQ48" s="455"/>
      <c r="AR48" s="454" t="e">
        <f ca="1">AR38</f>
        <v>#NAME?</v>
      </c>
      <c r="AS48" s="455"/>
      <c r="AT48" s="454" t="e">
        <f ca="1">AT38</f>
        <v>#NAME?</v>
      </c>
      <c r="AU48" s="455"/>
      <c r="AV48" s="454" t="e">
        <f ca="1">AV38</f>
        <v>#NAME?</v>
      </c>
      <c r="AW48" s="455"/>
      <c r="AX48" s="454" t="e">
        <f ca="1">AX38</f>
        <v>#NAME?</v>
      </c>
      <c r="AY48" s="455"/>
      <c r="AZ48" s="454" t="e">
        <f ca="1">AZ$8</f>
        <v>#NAME?</v>
      </c>
      <c r="BA48" s="455"/>
      <c r="BB48" s="454" t="e">
        <f ca="1">BB$8</f>
        <v>#NAME?</v>
      </c>
      <c r="BC48" s="455"/>
      <c r="BD48" s="454" t="e">
        <f ca="1">BD$8</f>
        <v>#NAME?</v>
      </c>
      <c r="BE48" s="455"/>
      <c r="BF48" s="454" t="e">
        <f ca="1">BF$8</f>
        <v>#NAME?</v>
      </c>
      <c r="BG48" s="455"/>
      <c r="BH48" s="454" t="e">
        <f ca="1">BH$8</f>
        <v>#NAME?</v>
      </c>
      <c r="BI48" s="455"/>
      <c r="BJ48" s="454" t="e">
        <f ca="1">BJ$8</f>
        <v>#NAME?</v>
      </c>
      <c r="BK48" s="455"/>
      <c r="BL48" s="454" t="e">
        <f ca="1">BL$8</f>
        <v>#NAME?</v>
      </c>
      <c r="BM48" s="455"/>
      <c r="BN48" s="454" t="e">
        <f ca="1">BN$8</f>
        <v>#NAME?</v>
      </c>
      <c r="BO48" s="455"/>
      <c r="BP48" s="454" t="e">
        <f ca="1">BP$8</f>
        <v>#NAME?</v>
      </c>
      <c r="BQ48" s="455"/>
      <c r="BR48" s="454" t="e">
        <f ca="1">BR$8</f>
        <v>#NAME?</v>
      </c>
      <c r="BS48" s="455"/>
      <c r="BT48" s="454" t="e">
        <f ca="1">BT$8</f>
        <v>#NAME?</v>
      </c>
      <c r="BU48" s="455"/>
      <c r="BV48" s="454" t="e">
        <f ca="1">BV$8</f>
        <v>#NAME?</v>
      </c>
      <c r="BW48" s="455"/>
      <c r="BX48" s="454" t="e">
        <f ca="1">BX$8</f>
        <v>#NAME?</v>
      </c>
      <c r="BY48" s="455"/>
      <c r="BZ48" s="454" t="e">
        <f ca="1">BZ$8</f>
        <v>#NAME?</v>
      </c>
      <c r="CA48" s="455"/>
      <c r="CB48" s="454" t="e">
        <f ca="1">CB$8</f>
        <v>#NAME?</v>
      </c>
      <c r="CC48" s="455"/>
      <c r="CD48" s="454" t="e">
        <f ca="1">CD$8</f>
        <v>#NAME?</v>
      </c>
      <c r="CE48" s="455"/>
      <c r="CF48" s="454" t="e">
        <f ca="1">CF$8</f>
        <v>#NAME?</v>
      </c>
      <c r="CG48" s="455"/>
      <c r="CH48" s="454" t="e">
        <f ca="1">CH$8</f>
        <v>#NAME?</v>
      </c>
      <c r="CI48" s="455"/>
      <c r="CJ48" s="454" t="e">
        <f ca="1">CJ$8</f>
        <v>#NAME?</v>
      </c>
      <c r="CK48" s="455"/>
      <c r="CL48" s="454" t="e">
        <f ca="1">CL$8</f>
        <v>#NAME?</v>
      </c>
      <c r="CM48" s="455"/>
      <c r="CN48" s="454" t="e">
        <f ca="1">CN$8</f>
        <v>#NAME?</v>
      </c>
      <c r="CO48" s="455"/>
      <c r="CP48" s="454" t="e">
        <f ca="1">CP$8</f>
        <v>#NAME?</v>
      </c>
      <c r="CQ48" s="455"/>
      <c r="CR48" s="454" t="e">
        <f ca="1">CR$8</f>
        <v>#NAME?</v>
      </c>
      <c r="CS48" s="455"/>
      <c r="CT48" s="454" t="e">
        <f ca="1">CT$8</f>
        <v>#NAME?</v>
      </c>
      <c r="CU48" s="455"/>
      <c r="CV48" s="454" t="e">
        <f ca="1">CV$8</f>
        <v>#NAME?</v>
      </c>
      <c r="CW48" s="455"/>
      <c r="CX48" s="454" t="e">
        <f ca="1">CX$8</f>
        <v>#NAME?</v>
      </c>
      <c r="CY48" s="455"/>
      <c r="CZ48" s="454" t="e">
        <f ca="1">CZ$8</f>
        <v>#NAME?</v>
      </c>
      <c r="DA48" s="455"/>
      <c r="DB48" s="454" t="e">
        <f ca="1">DB$8</f>
        <v>#NAME?</v>
      </c>
      <c r="DC48" s="455"/>
      <c r="DD48" s="454" t="e">
        <f ca="1">DD$8</f>
        <v>#NAME?</v>
      </c>
      <c r="DE48" s="455"/>
      <c r="DF48" s="454" t="e">
        <f ca="1">DF$8</f>
        <v>#NAME?</v>
      </c>
      <c r="DG48" s="455"/>
      <c r="DH48" s="454" t="e">
        <f ca="1">DH$8</f>
        <v>#NAME?</v>
      </c>
      <c r="DI48" s="455"/>
      <c r="DJ48" s="454" t="e">
        <f ca="1">DJ$8</f>
        <v>#NAME?</v>
      </c>
      <c r="DK48" s="455"/>
      <c r="DL48" s="454" t="e">
        <f ca="1">DL$8</f>
        <v>#NAME?</v>
      </c>
      <c r="DM48" s="455"/>
      <c r="DN48" s="454" t="e">
        <f ca="1">DN$8</f>
        <v>#NAME?</v>
      </c>
      <c r="DO48" s="455"/>
      <c r="DP48" s="454" t="e">
        <f ca="1">DP$8</f>
        <v>#NAME?</v>
      </c>
      <c r="DQ48" s="455"/>
    </row>
    <row r="49" spans="1:121" x14ac:dyDescent="0.2">
      <c r="A49" s="381" t="s">
        <v>257</v>
      </c>
      <c r="B49" s="481">
        <v>36</v>
      </c>
      <c r="C49" s="461"/>
      <c r="D49" s="481">
        <v>36</v>
      </c>
      <c r="E49" s="461"/>
      <c r="F49" s="481">
        <v>32</v>
      </c>
      <c r="G49" s="461"/>
      <c r="H49" s="481">
        <v>34</v>
      </c>
      <c r="I49" s="461"/>
      <c r="J49" s="481">
        <v>31</v>
      </c>
      <c r="K49" s="461"/>
      <c r="L49" s="481">
        <v>34</v>
      </c>
      <c r="M49" s="461"/>
      <c r="N49" s="481">
        <v>32</v>
      </c>
      <c r="O49" s="461"/>
      <c r="P49" s="481">
        <v>32</v>
      </c>
      <c r="Q49" s="461"/>
      <c r="R49" s="481">
        <v>32</v>
      </c>
      <c r="S49" s="461"/>
      <c r="T49" s="481">
        <v>32</v>
      </c>
      <c r="U49" s="461"/>
      <c r="V49" s="481">
        <v>32</v>
      </c>
      <c r="W49" s="461"/>
      <c r="X49" s="481">
        <v>32</v>
      </c>
      <c r="Y49" s="461"/>
      <c r="Z49" s="481">
        <v>33</v>
      </c>
      <c r="AA49" s="461"/>
      <c r="AB49" s="481">
        <v>32</v>
      </c>
      <c r="AC49" s="461"/>
      <c r="AD49" s="481">
        <v>33</v>
      </c>
      <c r="AE49" s="461"/>
      <c r="AF49" s="492">
        <v>32</v>
      </c>
      <c r="AG49" s="493"/>
      <c r="AH49" s="492">
        <v>32</v>
      </c>
      <c r="AI49" s="493"/>
      <c r="AJ49" s="492">
        <v>34</v>
      </c>
      <c r="AK49" s="493"/>
      <c r="AL49" s="492">
        <v>34</v>
      </c>
      <c r="AM49" s="493"/>
      <c r="AN49" s="492">
        <v>35</v>
      </c>
      <c r="AO49" s="493"/>
      <c r="AP49" s="492">
        <v>36</v>
      </c>
      <c r="AQ49" s="493"/>
      <c r="AR49" s="492">
        <v>36</v>
      </c>
      <c r="AS49" s="493"/>
      <c r="AT49" s="492">
        <v>37</v>
      </c>
      <c r="AU49" s="493"/>
      <c r="AV49" s="492">
        <v>39</v>
      </c>
      <c r="AW49" s="493"/>
      <c r="AX49" s="492">
        <v>40</v>
      </c>
      <c r="AY49" s="493"/>
      <c r="AZ49" s="492">
        <v>41</v>
      </c>
      <c r="BA49" s="493"/>
      <c r="BB49" s="492">
        <v>41</v>
      </c>
      <c r="BC49" s="493"/>
      <c r="BD49" s="492">
        <v>41</v>
      </c>
      <c r="BE49" s="493"/>
      <c r="BF49" s="492">
        <v>40</v>
      </c>
      <c r="BG49" s="493"/>
      <c r="BH49" s="492">
        <v>42</v>
      </c>
      <c r="BI49" s="493"/>
      <c r="BJ49" s="492">
        <v>46</v>
      </c>
      <c r="BK49" s="493"/>
      <c r="BL49" s="492">
        <v>45</v>
      </c>
      <c r="BM49" s="493"/>
      <c r="BN49" s="492">
        <v>46</v>
      </c>
      <c r="BO49" s="493"/>
      <c r="BP49" s="492">
        <v>46</v>
      </c>
      <c r="BQ49" s="493"/>
      <c r="BR49" s="492">
        <v>43</v>
      </c>
      <c r="BS49" s="493"/>
      <c r="BT49" s="492">
        <v>42</v>
      </c>
      <c r="BU49" s="493"/>
      <c r="BV49" s="492">
        <v>44</v>
      </c>
      <c r="BW49" s="493"/>
      <c r="BX49" s="492">
        <v>43</v>
      </c>
      <c r="BY49" s="493"/>
      <c r="BZ49" s="492">
        <v>43</v>
      </c>
      <c r="CA49" s="493"/>
      <c r="CB49" s="492">
        <v>41</v>
      </c>
      <c r="CC49" s="493"/>
      <c r="CD49" s="492">
        <v>41</v>
      </c>
      <c r="CE49" s="493"/>
      <c r="CF49" s="492">
        <v>42</v>
      </c>
      <c r="CG49" s="493"/>
      <c r="CH49" s="492">
        <v>42</v>
      </c>
      <c r="CI49" s="493"/>
      <c r="CJ49" s="492">
        <v>40</v>
      </c>
      <c r="CK49" s="493"/>
      <c r="CL49" s="492">
        <v>41</v>
      </c>
      <c r="CM49" s="493"/>
      <c r="CN49" s="492">
        <v>41</v>
      </c>
      <c r="CO49" s="493"/>
      <c r="CP49" s="492">
        <v>41</v>
      </c>
      <c r="CQ49" s="493"/>
      <c r="CR49" s="492"/>
      <c r="CS49" s="493"/>
      <c r="CT49" s="492"/>
      <c r="CU49" s="493"/>
      <c r="CV49" s="492"/>
      <c r="CW49" s="493"/>
      <c r="CX49" s="492"/>
      <c r="CY49" s="493"/>
      <c r="CZ49" s="492"/>
      <c r="DA49" s="493"/>
      <c r="DB49" s="492"/>
      <c r="DC49" s="493"/>
      <c r="DD49" s="492"/>
      <c r="DE49" s="493"/>
      <c r="DF49" s="492"/>
      <c r="DG49" s="493"/>
      <c r="DH49" s="492"/>
      <c r="DI49" s="493"/>
      <c r="DJ49" s="492"/>
      <c r="DK49" s="493"/>
      <c r="DL49" s="492"/>
      <c r="DM49" s="493"/>
      <c r="DN49" s="492"/>
      <c r="DO49" s="493"/>
      <c r="DP49" s="492"/>
      <c r="DQ49" s="493"/>
    </row>
    <row r="50" spans="1:121" x14ac:dyDescent="0.2">
      <c r="A50" s="381" t="s">
        <v>258</v>
      </c>
      <c r="B50" s="481">
        <v>148</v>
      </c>
      <c r="C50" s="461"/>
      <c r="D50" s="481">
        <v>144</v>
      </c>
      <c r="E50" s="461"/>
      <c r="F50" s="481">
        <v>120</v>
      </c>
      <c r="G50" s="461"/>
      <c r="H50" s="481">
        <v>131</v>
      </c>
      <c r="I50" s="461"/>
      <c r="J50" s="481">
        <v>128</v>
      </c>
      <c r="K50" s="461"/>
      <c r="L50" s="481">
        <v>132</v>
      </c>
      <c r="M50" s="461"/>
      <c r="N50" s="481">
        <v>132</v>
      </c>
      <c r="O50" s="461"/>
      <c r="P50" s="481">
        <v>129</v>
      </c>
      <c r="Q50" s="461"/>
      <c r="R50" s="481">
        <v>127</v>
      </c>
      <c r="S50" s="461"/>
      <c r="T50" s="481">
        <v>96</v>
      </c>
      <c r="U50" s="461"/>
      <c r="V50" s="481">
        <v>132</v>
      </c>
      <c r="W50" s="461"/>
      <c r="X50" s="481">
        <v>134</v>
      </c>
      <c r="Y50" s="461"/>
      <c r="Z50" s="481">
        <v>98</v>
      </c>
      <c r="AA50" s="461"/>
      <c r="AB50" s="481">
        <v>133</v>
      </c>
      <c r="AC50" s="461"/>
      <c r="AD50" s="481">
        <v>134</v>
      </c>
      <c r="AE50" s="461"/>
      <c r="AF50" s="492">
        <v>130</v>
      </c>
      <c r="AG50" s="493"/>
      <c r="AH50" s="492">
        <v>88</v>
      </c>
      <c r="AI50" s="493"/>
      <c r="AJ50" s="492">
        <v>141</v>
      </c>
      <c r="AK50" s="493"/>
      <c r="AL50" s="492">
        <v>142</v>
      </c>
      <c r="AM50" s="493"/>
      <c r="AN50" s="492">
        <v>146</v>
      </c>
      <c r="AO50" s="493"/>
      <c r="AP50" s="492">
        <v>111</v>
      </c>
      <c r="AQ50" s="493"/>
      <c r="AR50" s="492">
        <v>142</v>
      </c>
      <c r="AS50" s="493"/>
      <c r="AT50" s="492">
        <v>150</v>
      </c>
      <c r="AU50" s="493"/>
      <c r="AV50" s="492">
        <v>151</v>
      </c>
      <c r="AW50" s="493"/>
      <c r="AX50" s="492">
        <v>114</v>
      </c>
      <c r="AY50" s="493"/>
      <c r="AZ50" s="492">
        <v>158</v>
      </c>
      <c r="BA50" s="493"/>
      <c r="BB50" s="492">
        <v>157</v>
      </c>
      <c r="BC50" s="493"/>
      <c r="BD50" s="492">
        <v>116</v>
      </c>
      <c r="BE50" s="493"/>
      <c r="BF50" s="492">
        <v>118</v>
      </c>
      <c r="BG50" s="493"/>
      <c r="BH50" s="492">
        <v>161</v>
      </c>
      <c r="BI50" s="493"/>
      <c r="BJ50" s="492">
        <v>174</v>
      </c>
      <c r="BK50" s="493"/>
      <c r="BL50" s="492">
        <v>119</v>
      </c>
      <c r="BM50" s="493"/>
      <c r="BN50" s="492">
        <v>171</v>
      </c>
      <c r="BO50" s="493"/>
      <c r="BP50" s="492">
        <v>171</v>
      </c>
      <c r="BQ50" s="493"/>
      <c r="BR50" s="492">
        <v>123</v>
      </c>
      <c r="BS50" s="493"/>
      <c r="BT50" s="492">
        <v>167</v>
      </c>
      <c r="BU50" s="493"/>
      <c r="BV50" s="492">
        <v>124</v>
      </c>
      <c r="BW50" s="493"/>
      <c r="BX50" s="492">
        <v>171</v>
      </c>
      <c r="BY50" s="493"/>
      <c r="BZ50" s="492">
        <v>173</v>
      </c>
      <c r="CA50" s="493"/>
      <c r="CB50" s="492">
        <v>122</v>
      </c>
      <c r="CC50" s="493"/>
      <c r="CD50" s="492">
        <v>128</v>
      </c>
      <c r="CE50" s="493"/>
      <c r="CF50" s="492">
        <v>128</v>
      </c>
      <c r="CG50" s="493"/>
      <c r="CH50" s="492">
        <v>129</v>
      </c>
      <c r="CI50" s="493"/>
      <c r="CJ50" s="492">
        <v>132</v>
      </c>
      <c r="CK50" s="493"/>
      <c r="CL50" s="492">
        <v>171</v>
      </c>
      <c r="CM50" s="493"/>
      <c r="CN50" s="492">
        <v>134</v>
      </c>
      <c r="CO50" s="493"/>
      <c r="CP50" s="492">
        <v>138</v>
      </c>
      <c r="CQ50" s="493"/>
      <c r="CR50" s="492"/>
      <c r="CS50" s="493"/>
      <c r="CT50" s="492"/>
      <c r="CU50" s="493"/>
      <c r="CV50" s="492"/>
      <c r="CW50" s="493"/>
      <c r="CX50" s="492"/>
      <c r="CY50" s="493"/>
      <c r="CZ50" s="492"/>
      <c r="DA50" s="493"/>
      <c r="DB50" s="492"/>
      <c r="DC50" s="493"/>
      <c r="DD50" s="492"/>
      <c r="DE50" s="493"/>
      <c r="DF50" s="492"/>
      <c r="DG50" s="493"/>
      <c r="DH50" s="492"/>
      <c r="DI50" s="493"/>
      <c r="DJ50" s="492"/>
      <c r="DK50" s="493"/>
      <c r="DL50" s="492"/>
      <c r="DM50" s="493"/>
      <c r="DN50" s="492"/>
      <c r="DO50" s="493"/>
      <c r="DP50" s="492"/>
      <c r="DQ50" s="493"/>
    </row>
    <row r="51" spans="1:121" x14ac:dyDescent="0.2">
      <c r="A51" s="381" t="s">
        <v>259</v>
      </c>
      <c r="B51" s="481">
        <v>221</v>
      </c>
      <c r="C51" s="461"/>
      <c r="D51" s="481">
        <v>217</v>
      </c>
      <c r="E51" s="461"/>
      <c r="F51" s="481">
        <v>218</v>
      </c>
      <c r="G51" s="461"/>
      <c r="H51" s="481">
        <v>224</v>
      </c>
      <c r="I51" s="461"/>
      <c r="J51" s="481">
        <v>224</v>
      </c>
      <c r="K51" s="461"/>
      <c r="L51" s="481">
        <v>225</v>
      </c>
      <c r="M51" s="461"/>
      <c r="N51" s="481">
        <v>222</v>
      </c>
      <c r="O51" s="461"/>
      <c r="P51" s="481">
        <v>222</v>
      </c>
      <c r="Q51" s="461"/>
      <c r="R51" s="481">
        <v>225</v>
      </c>
      <c r="S51" s="461"/>
      <c r="T51" s="481">
        <v>224</v>
      </c>
      <c r="U51" s="461"/>
      <c r="V51" s="481">
        <v>228</v>
      </c>
      <c r="W51" s="461"/>
      <c r="X51" s="481">
        <v>232</v>
      </c>
      <c r="Y51" s="461"/>
      <c r="Z51" s="481">
        <v>224</v>
      </c>
      <c r="AA51" s="461"/>
      <c r="AB51" s="481">
        <v>226</v>
      </c>
      <c r="AC51" s="461"/>
      <c r="AD51" s="481">
        <v>230</v>
      </c>
      <c r="AE51" s="461"/>
      <c r="AF51" s="492">
        <v>228</v>
      </c>
      <c r="AG51" s="493"/>
      <c r="AH51" s="492">
        <v>236</v>
      </c>
      <c r="AI51" s="493"/>
      <c r="AJ51" s="492">
        <v>241</v>
      </c>
      <c r="AK51" s="493"/>
      <c r="AL51" s="492">
        <v>241</v>
      </c>
      <c r="AM51" s="493"/>
      <c r="AN51" s="492">
        <v>244</v>
      </c>
      <c r="AO51" s="493"/>
      <c r="AP51" s="492">
        <v>243</v>
      </c>
      <c r="AQ51" s="493"/>
      <c r="AR51" s="492">
        <v>242</v>
      </c>
      <c r="AS51" s="493"/>
      <c r="AT51" s="492">
        <v>247</v>
      </c>
      <c r="AU51" s="493"/>
      <c r="AV51" s="492">
        <v>250</v>
      </c>
      <c r="AW51" s="493"/>
      <c r="AX51" s="492">
        <v>252</v>
      </c>
      <c r="AY51" s="493"/>
      <c r="AZ51" s="492">
        <v>256</v>
      </c>
      <c r="BA51" s="493"/>
      <c r="BB51" s="492">
        <v>262</v>
      </c>
      <c r="BC51" s="493"/>
      <c r="BD51" s="492">
        <v>261</v>
      </c>
      <c r="BE51" s="493"/>
      <c r="BF51" s="492">
        <v>259</v>
      </c>
      <c r="BG51" s="493"/>
      <c r="BH51" s="492">
        <v>261</v>
      </c>
      <c r="BI51" s="493"/>
      <c r="BJ51" s="492">
        <v>279</v>
      </c>
      <c r="BK51" s="493"/>
      <c r="BL51" s="492">
        <v>277</v>
      </c>
      <c r="BM51" s="493"/>
      <c r="BN51" s="492">
        <v>279</v>
      </c>
      <c r="BO51" s="493"/>
      <c r="BP51" s="492">
        <v>284</v>
      </c>
      <c r="BQ51" s="493"/>
      <c r="BR51" s="492">
        <v>277</v>
      </c>
      <c r="BS51" s="493"/>
      <c r="BT51" s="492">
        <v>275</v>
      </c>
      <c r="BU51" s="493"/>
      <c r="BV51" s="492">
        <v>279</v>
      </c>
      <c r="BW51" s="493"/>
      <c r="BX51" s="492">
        <v>285</v>
      </c>
      <c r="BY51" s="493"/>
      <c r="BZ51" s="492">
        <v>291</v>
      </c>
      <c r="CA51" s="493"/>
      <c r="CB51" s="492">
        <v>289</v>
      </c>
      <c r="CC51" s="493"/>
      <c r="CD51" s="492">
        <v>286</v>
      </c>
      <c r="CE51" s="493"/>
      <c r="CF51" s="492">
        <v>292</v>
      </c>
      <c r="CG51" s="493"/>
      <c r="CH51" s="492">
        <v>290</v>
      </c>
      <c r="CI51" s="493"/>
      <c r="CJ51" s="492">
        <v>293</v>
      </c>
      <c r="CK51" s="493"/>
      <c r="CL51" s="492">
        <v>294</v>
      </c>
      <c r="CM51" s="493"/>
      <c r="CN51" s="492">
        <v>298</v>
      </c>
      <c r="CO51" s="493"/>
      <c r="CP51" s="492">
        <v>301</v>
      </c>
      <c r="CQ51" s="493"/>
      <c r="CR51" s="492"/>
      <c r="CS51" s="493"/>
      <c r="CT51" s="492"/>
      <c r="CU51" s="493"/>
      <c r="CV51" s="492"/>
      <c r="CW51" s="493"/>
      <c r="CX51" s="492"/>
      <c r="CY51" s="493"/>
      <c r="CZ51" s="492"/>
      <c r="DA51" s="493"/>
      <c r="DB51" s="492"/>
      <c r="DC51" s="493"/>
      <c r="DD51" s="492"/>
      <c r="DE51" s="493"/>
      <c r="DF51" s="492"/>
      <c r="DG51" s="493"/>
      <c r="DH51" s="492"/>
      <c r="DI51" s="493"/>
      <c r="DJ51" s="492"/>
      <c r="DK51" s="493"/>
      <c r="DL51" s="492"/>
      <c r="DM51" s="493"/>
      <c r="DN51" s="492"/>
      <c r="DO51" s="493"/>
      <c r="DP51" s="492"/>
      <c r="DQ51" s="493"/>
    </row>
    <row r="52" spans="1:121" x14ac:dyDescent="0.2">
      <c r="A52" s="381" t="s">
        <v>260</v>
      </c>
      <c r="B52" s="481"/>
      <c r="C52" s="461"/>
      <c r="D52" s="481"/>
      <c r="E52" s="461"/>
      <c r="F52" s="481">
        <v>67</v>
      </c>
      <c r="G52" s="461"/>
      <c r="H52" s="481">
        <v>82</v>
      </c>
      <c r="I52" s="461"/>
      <c r="J52" s="481">
        <v>75</v>
      </c>
      <c r="K52" s="461"/>
      <c r="L52" s="481">
        <v>79</v>
      </c>
      <c r="M52" s="461"/>
      <c r="N52" s="481">
        <v>83</v>
      </c>
      <c r="O52" s="461"/>
      <c r="P52" s="481">
        <v>76</v>
      </c>
      <c r="Q52" s="461"/>
      <c r="R52" s="481">
        <v>78</v>
      </c>
      <c r="S52" s="461"/>
      <c r="T52" s="481">
        <v>70</v>
      </c>
      <c r="U52" s="461"/>
      <c r="V52" s="481">
        <v>72</v>
      </c>
      <c r="W52" s="461"/>
      <c r="X52" s="481">
        <v>73</v>
      </c>
      <c r="Y52" s="461"/>
      <c r="Z52" s="481">
        <v>75</v>
      </c>
      <c r="AA52" s="461"/>
      <c r="AB52" s="481">
        <v>69</v>
      </c>
      <c r="AC52" s="461"/>
      <c r="AD52" s="481">
        <v>69</v>
      </c>
      <c r="AE52" s="461"/>
      <c r="AF52" s="492">
        <v>71</v>
      </c>
      <c r="AG52" s="493"/>
      <c r="AH52" s="492">
        <v>73</v>
      </c>
      <c r="AI52" s="493"/>
      <c r="AJ52" s="492">
        <v>76</v>
      </c>
      <c r="AK52" s="493"/>
      <c r="AL52" s="492">
        <v>79</v>
      </c>
      <c r="AM52" s="493"/>
      <c r="AN52" s="492">
        <v>56</v>
      </c>
      <c r="AO52" s="493"/>
      <c r="AP52" s="492">
        <v>57</v>
      </c>
      <c r="AQ52" s="493"/>
      <c r="AR52" s="492">
        <v>58</v>
      </c>
      <c r="AS52" s="493"/>
      <c r="AT52" s="492">
        <v>84</v>
      </c>
      <c r="AU52" s="493"/>
      <c r="AV52" s="492">
        <v>87</v>
      </c>
      <c r="AW52" s="493"/>
      <c r="AX52" s="492">
        <v>114</v>
      </c>
      <c r="AY52" s="493"/>
      <c r="AZ52" s="492">
        <v>125</v>
      </c>
      <c r="BA52" s="493"/>
      <c r="BB52" s="492">
        <v>123</v>
      </c>
      <c r="BC52" s="493"/>
      <c r="BD52" s="492">
        <v>120</v>
      </c>
      <c r="BE52" s="493"/>
      <c r="BF52" s="492">
        <v>124</v>
      </c>
      <c r="BG52" s="493"/>
      <c r="BH52" s="492">
        <f>65+1+17+3+2+1+2+29+2+8</f>
        <v>130</v>
      </c>
      <c r="BI52" s="493"/>
      <c r="BJ52" s="492">
        <v>141</v>
      </c>
      <c r="BK52" s="493"/>
      <c r="BL52" s="492">
        <v>147</v>
      </c>
      <c r="BM52" s="493"/>
      <c r="BN52" s="492">
        <v>144</v>
      </c>
      <c r="BO52" s="493"/>
      <c r="BP52" s="492">
        <f>75+1+14+1+2+2+2+30+2+5</f>
        <v>134</v>
      </c>
      <c r="BQ52" s="493"/>
      <c r="BR52" s="492">
        <v>129</v>
      </c>
      <c r="BS52" s="493"/>
      <c r="BT52" s="492">
        <v>146</v>
      </c>
      <c r="BU52" s="493"/>
      <c r="BV52" s="492">
        <f>75+71</f>
        <v>146</v>
      </c>
      <c r="BW52" s="493"/>
      <c r="BX52" s="492">
        <v>154</v>
      </c>
      <c r="BY52" s="493"/>
      <c r="BZ52" s="492">
        <v>166</v>
      </c>
      <c r="CA52" s="493"/>
      <c r="CB52" s="492">
        <f>80+1+25+1+3+3+3+35+2+7</f>
        <v>160</v>
      </c>
      <c r="CC52" s="493"/>
      <c r="CD52" s="494">
        <f>70+1+25+1+2+3+1+37+2+7</f>
        <v>149</v>
      </c>
      <c r="CE52" s="495"/>
      <c r="CF52" s="494">
        <f>70+1+25+1+2+3+1+37+2+7</f>
        <v>149</v>
      </c>
      <c r="CG52" s="495"/>
      <c r="CH52" s="492">
        <v>149</v>
      </c>
      <c r="CI52" s="493"/>
      <c r="CJ52" s="492">
        <v>70</v>
      </c>
      <c r="CK52" s="493"/>
      <c r="CL52" s="492">
        <v>89</v>
      </c>
      <c r="CM52" s="493"/>
      <c r="CN52" s="492">
        <v>89</v>
      </c>
      <c r="CO52" s="493"/>
      <c r="CP52" s="492">
        <v>89</v>
      </c>
      <c r="CQ52" s="493"/>
      <c r="CR52" s="492"/>
      <c r="CS52" s="493"/>
      <c r="CT52" s="492"/>
      <c r="CU52" s="493"/>
      <c r="CV52" s="492"/>
      <c r="CW52" s="493"/>
      <c r="CX52" s="492"/>
      <c r="CY52" s="493"/>
      <c r="CZ52" s="492"/>
      <c r="DA52" s="493"/>
      <c r="DB52" s="492"/>
      <c r="DC52" s="493"/>
      <c r="DD52" s="492"/>
      <c r="DE52" s="493"/>
      <c r="DF52" s="492"/>
      <c r="DG52" s="493"/>
      <c r="DH52" s="492"/>
      <c r="DI52" s="493"/>
      <c r="DJ52" s="492"/>
      <c r="DK52" s="493"/>
      <c r="DL52" s="492"/>
      <c r="DM52" s="493"/>
      <c r="DN52" s="492"/>
      <c r="DO52" s="493"/>
      <c r="DP52" s="492"/>
      <c r="DQ52" s="493"/>
    </row>
    <row r="53" spans="1:121" x14ac:dyDescent="0.2">
      <c r="A53" s="381" t="s">
        <v>261</v>
      </c>
      <c r="B53" s="481"/>
      <c r="C53" s="461"/>
      <c r="D53" s="481"/>
      <c r="E53" s="461"/>
      <c r="F53" s="481">
        <v>40</v>
      </c>
      <c r="G53" s="461"/>
      <c r="H53" s="481">
        <v>37</v>
      </c>
      <c r="I53" s="461"/>
      <c r="J53" s="481">
        <v>31</v>
      </c>
      <c r="K53" s="461"/>
      <c r="L53" s="481">
        <v>33</v>
      </c>
      <c r="M53" s="461"/>
      <c r="N53" s="481">
        <v>35</v>
      </c>
      <c r="O53" s="461"/>
      <c r="P53" s="481">
        <v>31</v>
      </c>
      <c r="Q53" s="461"/>
      <c r="R53" s="481">
        <v>31</v>
      </c>
      <c r="S53" s="461"/>
      <c r="T53" s="481">
        <v>31</v>
      </c>
      <c r="U53" s="461"/>
      <c r="V53" s="481">
        <v>35</v>
      </c>
      <c r="W53" s="461"/>
      <c r="X53" s="481">
        <v>34</v>
      </c>
      <c r="Y53" s="461"/>
      <c r="Z53" s="481">
        <v>33</v>
      </c>
      <c r="AA53" s="461"/>
      <c r="AB53" s="481">
        <v>33</v>
      </c>
      <c r="AC53" s="461"/>
      <c r="AD53" s="481">
        <v>33</v>
      </c>
      <c r="AE53" s="461"/>
      <c r="AF53" s="492">
        <v>34</v>
      </c>
      <c r="AG53" s="493"/>
      <c r="AH53" s="492">
        <v>34</v>
      </c>
      <c r="AI53" s="493"/>
      <c r="AJ53" s="492">
        <v>35</v>
      </c>
      <c r="AK53" s="493"/>
      <c r="AL53" s="492">
        <v>38</v>
      </c>
      <c r="AM53" s="493"/>
      <c r="AN53" s="492">
        <v>31</v>
      </c>
      <c r="AO53" s="493"/>
      <c r="AP53" s="492">
        <v>20</v>
      </c>
      <c r="AQ53" s="493"/>
      <c r="AR53" s="492">
        <v>21</v>
      </c>
      <c r="AS53" s="493"/>
      <c r="AT53" s="492">
        <v>44</v>
      </c>
      <c r="AU53" s="493"/>
      <c r="AV53" s="492">
        <v>46</v>
      </c>
      <c r="AW53" s="493"/>
      <c r="AX53" s="492">
        <v>66</v>
      </c>
      <c r="AY53" s="493"/>
      <c r="AZ53" s="492">
        <v>75</v>
      </c>
      <c r="BA53" s="493"/>
      <c r="BB53" s="492">
        <v>70</v>
      </c>
      <c r="BC53" s="493"/>
      <c r="BD53" s="492">
        <v>65</v>
      </c>
      <c r="BE53" s="493"/>
      <c r="BF53" s="492">
        <v>64</v>
      </c>
      <c r="BG53" s="493"/>
      <c r="BH53" s="492">
        <f>BH52-65</f>
        <v>65</v>
      </c>
      <c r="BI53" s="493"/>
      <c r="BJ53" s="492">
        <f>1+18+2+2+3+3+30+2+10</f>
        <v>71</v>
      </c>
      <c r="BK53" s="493"/>
      <c r="BL53" s="492">
        <v>72</v>
      </c>
      <c r="BM53" s="493"/>
      <c r="BN53" s="492">
        <v>64</v>
      </c>
      <c r="BO53" s="493"/>
      <c r="BP53" s="492">
        <f>BP52-75</f>
        <v>59</v>
      </c>
      <c r="BQ53" s="493"/>
      <c r="BR53" s="492">
        <v>59</v>
      </c>
      <c r="BS53" s="493"/>
      <c r="BT53" s="492">
        <v>66</v>
      </c>
      <c r="BU53" s="493"/>
      <c r="BV53" s="492">
        <f>1+20+1+2+2+2+34+3+6</f>
        <v>71</v>
      </c>
      <c r="BW53" s="493"/>
      <c r="BX53" s="492">
        <v>73</v>
      </c>
      <c r="BY53" s="493"/>
      <c r="BZ53" s="492">
        <v>81</v>
      </c>
      <c r="CA53" s="493"/>
      <c r="CB53" s="492">
        <f>CB52-80</f>
        <v>80</v>
      </c>
      <c r="CC53" s="493"/>
      <c r="CD53" s="492">
        <f>CD52-70</f>
        <v>79</v>
      </c>
      <c r="CE53" s="493"/>
      <c r="CF53" s="492">
        <f>CF52-70</f>
        <v>79</v>
      </c>
      <c r="CG53" s="493"/>
      <c r="CH53" s="492">
        <v>79</v>
      </c>
      <c r="CI53" s="493"/>
      <c r="CJ53" s="492">
        <v>35</v>
      </c>
      <c r="CK53" s="493"/>
      <c r="CL53" s="492">
        <v>35</v>
      </c>
      <c r="CM53" s="493"/>
      <c r="CN53" s="492">
        <v>35</v>
      </c>
      <c r="CO53" s="493"/>
      <c r="CP53" s="492">
        <v>35</v>
      </c>
      <c r="CQ53" s="493"/>
      <c r="CR53" s="492"/>
      <c r="CS53" s="493"/>
      <c r="CT53" s="492"/>
      <c r="CU53" s="493"/>
      <c r="CV53" s="492"/>
      <c r="CW53" s="493"/>
      <c r="CX53" s="492"/>
      <c r="CY53" s="493"/>
      <c r="CZ53" s="492"/>
      <c r="DA53" s="493"/>
      <c r="DB53" s="492"/>
      <c r="DC53" s="493"/>
      <c r="DD53" s="492"/>
      <c r="DE53" s="493"/>
      <c r="DF53" s="492"/>
      <c r="DG53" s="493"/>
      <c r="DH53" s="492"/>
      <c r="DI53" s="493"/>
      <c r="DJ53" s="492"/>
      <c r="DK53" s="493"/>
      <c r="DL53" s="492"/>
      <c r="DM53" s="493"/>
      <c r="DN53" s="492"/>
      <c r="DO53" s="493"/>
      <c r="DP53" s="492"/>
      <c r="DQ53" s="493"/>
    </row>
    <row r="54" spans="1:121" x14ac:dyDescent="0.2">
      <c r="A54" s="381" t="s">
        <v>262</v>
      </c>
      <c r="B54" s="481"/>
      <c r="C54" s="461"/>
      <c r="D54" s="481"/>
      <c r="E54" s="461"/>
      <c r="F54" s="481">
        <v>56</v>
      </c>
      <c r="G54" s="461"/>
      <c r="H54" s="481">
        <v>56</v>
      </c>
      <c r="I54" s="461"/>
      <c r="J54" s="481">
        <v>56</v>
      </c>
      <c r="K54" s="461"/>
      <c r="L54" s="481">
        <v>56</v>
      </c>
      <c r="M54" s="461"/>
      <c r="N54" s="481">
        <v>56</v>
      </c>
      <c r="O54" s="461"/>
      <c r="P54" s="481">
        <v>56</v>
      </c>
      <c r="Q54" s="461"/>
      <c r="R54" s="481">
        <v>56</v>
      </c>
      <c r="S54" s="461"/>
      <c r="T54" s="481">
        <v>1984</v>
      </c>
      <c r="U54" s="461"/>
      <c r="V54" s="481">
        <v>56</v>
      </c>
      <c r="W54" s="461"/>
      <c r="X54" s="481">
        <v>56</v>
      </c>
      <c r="Y54" s="461"/>
      <c r="Z54" s="481">
        <v>56</v>
      </c>
      <c r="AA54" s="461"/>
      <c r="AB54" s="481">
        <v>56</v>
      </c>
      <c r="AC54" s="461"/>
      <c r="AD54" s="484" t="e">
        <f>#REF!+#REF!+#REF!</f>
        <v>#REF!</v>
      </c>
      <c r="AE54" s="461"/>
      <c r="AF54" s="485">
        <v>56</v>
      </c>
      <c r="AG54" s="493"/>
      <c r="AH54" s="485">
        <v>56</v>
      </c>
      <c r="AI54" s="493"/>
      <c r="AJ54" s="485">
        <v>56</v>
      </c>
      <c r="AK54" s="493"/>
      <c r="AL54" s="485">
        <v>56</v>
      </c>
      <c r="AM54" s="486"/>
      <c r="AN54" s="485">
        <v>56</v>
      </c>
      <c r="AO54" s="486"/>
      <c r="AP54" s="485">
        <v>56</v>
      </c>
      <c r="AQ54" s="486"/>
      <c r="AR54" s="485">
        <v>56</v>
      </c>
      <c r="AS54" s="486"/>
      <c r="AT54" s="485">
        <v>56</v>
      </c>
      <c r="AU54" s="486"/>
      <c r="AV54" s="485">
        <v>56</v>
      </c>
      <c r="AW54" s="486"/>
      <c r="AX54" s="485">
        <v>56</v>
      </c>
      <c r="AY54" s="486"/>
      <c r="AZ54" s="485">
        <v>56</v>
      </c>
      <c r="BA54" s="486"/>
      <c r="BB54" s="485">
        <v>56</v>
      </c>
      <c r="BC54" s="486"/>
      <c r="BD54" s="485">
        <v>56</v>
      </c>
      <c r="BE54" s="486"/>
      <c r="BF54" s="485">
        <v>56</v>
      </c>
      <c r="BG54" s="486"/>
      <c r="BH54" s="485">
        <v>56</v>
      </c>
      <c r="BI54" s="486"/>
      <c r="BJ54" s="485">
        <v>56</v>
      </c>
      <c r="BK54" s="486"/>
      <c r="BL54" s="485">
        <v>56</v>
      </c>
      <c r="BM54" s="486"/>
      <c r="BN54" s="485">
        <v>56</v>
      </c>
      <c r="BO54" s="486"/>
      <c r="BP54" s="485">
        <v>56</v>
      </c>
      <c r="BQ54" s="486"/>
      <c r="BR54" s="485">
        <v>56</v>
      </c>
      <c r="BS54" s="486"/>
      <c r="BT54" s="485">
        <v>56</v>
      </c>
      <c r="BU54" s="486"/>
      <c r="BV54" s="485">
        <v>56</v>
      </c>
      <c r="BW54" s="486"/>
      <c r="BX54" s="485">
        <v>56</v>
      </c>
      <c r="BY54" s="486"/>
      <c r="BZ54" s="485">
        <v>56</v>
      </c>
      <c r="CA54" s="486"/>
      <c r="CB54" s="485">
        <v>56</v>
      </c>
      <c r="CC54" s="486"/>
      <c r="CD54" s="485">
        <v>56</v>
      </c>
      <c r="CE54" s="486"/>
      <c r="CF54" s="485">
        <v>56</v>
      </c>
      <c r="CG54" s="486"/>
      <c r="CH54" s="485">
        <v>56</v>
      </c>
      <c r="CI54" s="486"/>
      <c r="CJ54" s="485">
        <v>56</v>
      </c>
      <c r="CK54" s="486"/>
      <c r="CL54" s="485">
        <v>56</v>
      </c>
      <c r="CM54" s="486"/>
      <c r="CN54" s="485">
        <v>56</v>
      </c>
      <c r="CO54" s="486"/>
      <c r="CP54" s="485">
        <v>56</v>
      </c>
      <c r="CQ54" s="486"/>
      <c r="CR54" s="485"/>
      <c r="CS54" s="486"/>
      <c r="CT54" s="485"/>
      <c r="CU54" s="486"/>
      <c r="CV54" s="485"/>
      <c r="CW54" s="486"/>
      <c r="CX54" s="485"/>
      <c r="CY54" s="486"/>
      <c r="CZ54" s="485"/>
      <c r="DA54" s="486"/>
      <c r="DB54" s="485"/>
      <c r="DC54" s="486"/>
      <c r="DD54" s="485"/>
      <c r="DE54" s="486"/>
      <c r="DF54" s="485"/>
      <c r="DG54" s="486"/>
      <c r="DH54" s="485"/>
      <c r="DI54" s="486"/>
      <c r="DJ54" s="485"/>
      <c r="DK54" s="486"/>
      <c r="DL54" s="485"/>
      <c r="DM54" s="486"/>
      <c r="DN54" s="485"/>
      <c r="DO54" s="486"/>
      <c r="DP54" s="485"/>
      <c r="DQ54" s="486"/>
    </row>
    <row r="55" spans="1:121" x14ac:dyDescent="0.2">
      <c r="A55" s="365"/>
      <c r="B55" s="366"/>
      <c r="C55" s="366"/>
      <c r="D55" s="366"/>
      <c r="E55" s="366"/>
      <c r="F55" s="366"/>
      <c r="G55" s="366"/>
      <c r="H55" s="366"/>
      <c r="I55" s="366"/>
      <c r="J55" s="366"/>
      <c r="K55" s="366"/>
      <c r="L55" s="366"/>
      <c r="M55" s="366"/>
      <c r="N55" s="366"/>
      <c r="O55" s="366"/>
      <c r="P55" s="366"/>
      <c r="Q55" s="366"/>
      <c r="R55" s="366"/>
      <c r="S55" s="366"/>
      <c r="T55" s="366"/>
      <c r="U55" s="366"/>
      <c r="V55" s="366"/>
      <c r="W55" s="366"/>
      <c r="X55" s="366"/>
      <c r="Y55" s="366"/>
      <c r="Z55" s="366"/>
      <c r="AA55" s="366"/>
      <c r="AB55" s="366"/>
      <c r="AC55" s="366"/>
      <c r="AD55" s="366"/>
      <c r="AE55" s="366"/>
      <c r="AF55" s="366"/>
      <c r="AG55" s="366"/>
      <c r="AH55" s="366"/>
      <c r="AI55" s="366"/>
      <c r="AJ55" s="366"/>
      <c r="AK55" s="366"/>
      <c r="AL55" s="366"/>
      <c r="AM55" s="366"/>
      <c r="AN55" s="366"/>
      <c r="AO55" s="366"/>
      <c r="AP55" s="366"/>
      <c r="AQ55" s="366"/>
      <c r="AR55" s="366"/>
      <c r="AS55" s="366"/>
      <c r="AT55" s="366"/>
      <c r="AU55" s="366"/>
      <c r="AV55" s="366"/>
      <c r="AW55" s="366"/>
      <c r="AX55" s="366"/>
      <c r="AY55" s="366"/>
      <c r="AZ55" s="366"/>
      <c r="BA55" s="366"/>
      <c r="BB55" s="366"/>
      <c r="BC55" s="366"/>
      <c r="BD55" s="366"/>
      <c r="BE55" s="366"/>
      <c r="BF55" s="366"/>
      <c r="BG55" s="366"/>
      <c r="BH55" s="366"/>
      <c r="BI55" s="366"/>
      <c r="BJ55" s="366"/>
      <c r="BK55" s="366"/>
      <c r="BL55" s="366"/>
      <c r="BM55" s="366"/>
      <c r="BN55" s="366"/>
      <c r="BO55" s="366"/>
      <c r="BP55" s="366"/>
      <c r="BQ55" s="366"/>
      <c r="BR55" s="366"/>
      <c r="BS55" s="366"/>
      <c r="BT55" s="366"/>
      <c r="BU55" s="366"/>
      <c r="BV55" s="366"/>
      <c r="BW55" s="366"/>
      <c r="BX55" s="366"/>
      <c r="BY55" s="366"/>
      <c r="BZ55" s="366"/>
      <c r="CA55" s="366"/>
      <c r="CB55" s="366"/>
      <c r="CC55" s="366"/>
      <c r="CD55" s="366"/>
      <c r="CE55" s="366"/>
      <c r="CF55" s="366"/>
      <c r="CG55" s="366"/>
      <c r="CH55" s="366"/>
      <c r="CI55" s="366"/>
      <c r="CJ55" s="366"/>
      <c r="CK55" s="366"/>
      <c r="CL55" s="366"/>
      <c r="CM55" s="366"/>
      <c r="CN55" s="366"/>
      <c r="CO55" s="366"/>
      <c r="CP55" s="366"/>
      <c r="CQ55" s="366"/>
      <c r="CR55" s="366"/>
      <c r="CS55" s="366"/>
      <c r="CT55" s="366"/>
      <c r="CU55" s="366"/>
      <c r="CV55" s="366"/>
      <c r="CW55" s="366"/>
      <c r="CX55" s="366"/>
      <c r="CY55" s="366"/>
      <c r="CZ55" s="366"/>
      <c r="DA55" s="366"/>
      <c r="DB55" s="366"/>
      <c r="DC55" s="366"/>
      <c r="DD55" s="366"/>
      <c r="DE55" s="366"/>
      <c r="DF55" s="366"/>
      <c r="DG55" s="366"/>
      <c r="DH55" s="366"/>
      <c r="DI55" s="366"/>
      <c r="DJ55" s="366"/>
      <c r="DK55" s="366"/>
      <c r="DL55" s="366"/>
      <c r="DM55" s="366"/>
      <c r="DN55" s="366"/>
      <c r="DO55" s="366"/>
      <c r="DP55" s="366"/>
      <c r="DQ55" s="366"/>
    </row>
    <row r="56" spans="1:121" x14ac:dyDescent="0.2">
      <c r="A56" s="489" t="s">
        <v>263</v>
      </c>
      <c r="B56" s="490"/>
      <c r="C56" s="490"/>
      <c r="D56" s="490"/>
      <c r="E56" s="490"/>
      <c r="F56" s="490"/>
      <c r="G56" s="490"/>
      <c r="H56" s="490"/>
      <c r="I56" s="490"/>
      <c r="J56" s="490"/>
      <c r="K56" s="490"/>
      <c r="L56" s="490"/>
      <c r="M56" s="490"/>
      <c r="N56" s="490"/>
      <c r="O56" s="490"/>
      <c r="P56" s="490"/>
      <c r="Q56" s="490"/>
      <c r="R56" s="490"/>
      <c r="S56" s="490"/>
      <c r="T56" s="490"/>
      <c r="U56" s="490"/>
      <c r="V56" s="490"/>
      <c r="W56" s="490"/>
      <c r="X56" s="490"/>
      <c r="Y56" s="491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  <c r="AM56" s="358"/>
      <c r="AN56" s="358"/>
      <c r="AO56" s="358"/>
      <c r="AP56" s="358"/>
      <c r="AQ56" s="358"/>
      <c r="AR56" s="358"/>
      <c r="AS56" s="358"/>
      <c r="AT56" s="358"/>
      <c r="AU56" s="358"/>
      <c r="AV56" s="358"/>
      <c r="AW56" s="358"/>
      <c r="AX56" s="358"/>
      <c r="AY56" s="358"/>
      <c r="AZ56" s="358"/>
      <c r="BA56" s="358"/>
      <c r="BB56" s="358"/>
      <c r="BC56" s="358"/>
      <c r="BD56" s="358"/>
      <c r="BE56" s="358"/>
      <c r="BF56" s="358"/>
      <c r="BG56" s="358"/>
      <c r="BH56" s="358"/>
      <c r="BI56" s="358"/>
      <c r="BJ56" s="358"/>
      <c r="BK56" s="358"/>
      <c r="BL56" s="358"/>
      <c r="BM56" s="358"/>
      <c r="BN56" s="358"/>
      <c r="BO56" s="358"/>
      <c r="BP56" s="358"/>
      <c r="BQ56" s="358"/>
      <c r="BR56" s="358"/>
      <c r="BS56" s="358"/>
      <c r="BT56" s="358"/>
      <c r="BU56" s="358"/>
      <c r="BV56" s="358"/>
      <c r="BW56" s="358"/>
      <c r="BX56" s="358"/>
      <c r="BY56" s="358"/>
      <c r="BZ56" s="358"/>
      <c r="CA56" s="358"/>
      <c r="CB56" s="358"/>
      <c r="CC56" s="358"/>
      <c r="CD56" s="358"/>
      <c r="CE56" s="358"/>
      <c r="CF56" s="358"/>
      <c r="CG56" s="358"/>
      <c r="CH56" s="358"/>
      <c r="CI56" s="358"/>
      <c r="CJ56" s="358"/>
      <c r="CK56" s="358"/>
      <c r="CL56" s="358"/>
      <c r="CM56" s="358"/>
      <c r="CN56" s="358"/>
      <c r="CO56" s="358"/>
      <c r="CP56" s="358"/>
      <c r="CQ56" s="358"/>
      <c r="CR56" s="358"/>
      <c r="CS56" s="358"/>
      <c r="CT56" s="358"/>
      <c r="CU56" s="358"/>
      <c r="CV56" s="358"/>
      <c r="CW56" s="358"/>
      <c r="CX56" s="358"/>
      <c r="CY56" s="358"/>
      <c r="CZ56" s="358"/>
      <c r="DA56" s="358"/>
      <c r="DB56" s="358"/>
      <c r="DC56" s="358"/>
      <c r="DD56" s="358"/>
      <c r="DE56" s="358"/>
      <c r="DF56" s="358"/>
      <c r="DG56" s="358"/>
      <c r="DH56" s="358"/>
      <c r="DI56" s="358"/>
      <c r="DJ56" s="358"/>
      <c r="DK56" s="358"/>
      <c r="DL56" s="358"/>
      <c r="DM56" s="358"/>
      <c r="DN56" s="358"/>
      <c r="DO56" s="358"/>
      <c r="DP56" s="358"/>
      <c r="DQ56" s="358"/>
    </row>
    <row r="57" spans="1:121" s="361" customFormat="1" x14ac:dyDescent="0.2">
      <c r="A57" s="382" t="s">
        <v>248</v>
      </c>
      <c r="B57" s="452">
        <v>44562</v>
      </c>
      <c r="C57" s="453"/>
      <c r="D57" s="452">
        <v>44593</v>
      </c>
      <c r="E57" s="453"/>
      <c r="F57" s="452">
        <v>44621</v>
      </c>
      <c r="G57" s="453"/>
      <c r="H57" s="452">
        <v>44652</v>
      </c>
      <c r="I57" s="453"/>
      <c r="J57" s="452">
        <v>44682</v>
      </c>
      <c r="K57" s="453"/>
      <c r="L57" s="452">
        <v>44713</v>
      </c>
      <c r="M57" s="453"/>
      <c r="N57" s="452">
        <v>44743</v>
      </c>
      <c r="O57" s="453"/>
      <c r="P57" s="452">
        <v>44774</v>
      </c>
      <c r="Q57" s="453"/>
      <c r="R57" s="452">
        <v>44805</v>
      </c>
      <c r="S57" s="453"/>
      <c r="T57" s="452">
        <v>44835</v>
      </c>
      <c r="U57" s="453"/>
      <c r="V57" s="452">
        <v>44866</v>
      </c>
      <c r="W57" s="453"/>
      <c r="X57" s="452">
        <v>44896</v>
      </c>
      <c r="Y57" s="453"/>
      <c r="Z57" s="452" t="e">
        <f ca="1">Z48</f>
        <v>#NAME?</v>
      </c>
      <c r="AA57" s="453"/>
      <c r="AB57" s="452" t="e">
        <f ca="1">AB48</f>
        <v>#NAME?</v>
      </c>
      <c r="AC57" s="453"/>
      <c r="AD57" s="452" t="e">
        <f ca="1">AD48</f>
        <v>#NAME?</v>
      </c>
      <c r="AE57" s="453"/>
      <c r="AF57" s="454" t="e">
        <f ca="1">AF48</f>
        <v>#NAME?</v>
      </c>
      <c r="AG57" s="455"/>
      <c r="AH57" s="454" t="e">
        <f ca="1">AH48</f>
        <v>#NAME?</v>
      </c>
      <c r="AI57" s="455"/>
      <c r="AJ57" s="454" t="e">
        <f ca="1">AJ48</f>
        <v>#NAME?</v>
      </c>
      <c r="AK57" s="455"/>
      <c r="AL57" s="454" t="e">
        <f ca="1">AL48</f>
        <v>#NAME?</v>
      </c>
      <c r="AM57" s="455"/>
      <c r="AN57" s="454" t="e">
        <f ca="1">AN48</f>
        <v>#NAME?</v>
      </c>
      <c r="AO57" s="455"/>
      <c r="AP57" s="454" t="e">
        <f ca="1">AP48</f>
        <v>#NAME?</v>
      </c>
      <c r="AQ57" s="455"/>
      <c r="AR57" s="454" t="e">
        <f ca="1">AR48</f>
        <v>#NAME?</v>
      </c>
      <c r="AS57" s="455"/>
      <c r="AT57" s="454" t="e">
        <f ca="1">AT48</f>
        <v>#NAME?</v>
      </c>
      <c r="AU57" s="455"/>
      <c r="AV57" s="454" t="e">
        <f ca="1">AV48</f>
        <v>#NAME?</v>
      </c>
      <c r="AW57" s="455"/>
      <c r="AX57" s="454" t="e">
        <f ca="1">AX48</f>
        <v>#NAME?</v>
      </c>
      <c r="AY57" s="455"/>
      <c r="AZ57" s="454" t="e">
        <f ca="1">AZ$8</f>
        <v>#NAME?</v>
      </c>
      <c r="BA57" s="455"/>
      <c r="BB57" s="454" t="e">
        <f ca="1">BB$8</f>
        <v>#NAME?</v>
      </c>
      <c r="BC57" s="455"/>
      <c r="BD57" s="454" t="e">
        <f ca="1">BD$8</f>
        <v>#NAME?</v>
      </c>
      <c r="BE57" s="455"/>
      <c r="BF57" s="454" t="e">
        <f ca="1">BF$8</f>
        <v>#NAME?</v>
      </c>
      <c r="BG57" s="455"/>
      <c r="BH57" s="454" t="e">
        <f ca="1">BH$8</f>
        <v>#NAME?</v>
      </c>
      <c r="BI57" s="455"/>
      <c r="BJ57" s="454" t="e">
        <f ca="1">BJ$8</f>
        <v>#NAME?</v>
      </c>
      <c r="BK57" s="455"/>
      <c r="BL57" s="454" t="e">
        <f ca="1">BL$8</f>
        <v>#NAME?</v>
      </c>
      <c r="BM57" s="455"/>
      <c r="BN57" s="454" t="e">
        <f ca="1">BN$8</f>
        <v>#NAME?</v>
      </c>
      <c r="BO57" s="455"/>
      <c r="BP57" s="454" t="e">
        <f ca="1">BP$8</f>
        <v>#NAME?</v>
      </c>
      <c r="BQ57" s="455"/>
      <c r="BR57" s="454" t="e">
        <f ca="1">BR$8</f>
        <v>#NAME?</v>
      </c>
      <c r="BS57" s="455"/>
      <c r="BT57" s="454" t="e">
        <f ca="1">BT$8</f>
        <v>#NAME?</v>
      </c>
      <c r="BU57" s="455"/>
      <c r="BV57" s="454" t="e">
        <f ca="1">BV$8</f>
        <v>#NAME?</v>
      </c>
      <c r="BW57" s="455"/>
      <c r="BX57" s="454" t="e">
        <f ca="1">BX$8</f>
        <v>#NAME?</v>
      </c>
      <c r="BY57" s="455"/>
      <c r="BZ57" s="454" t="e">
        <f ca="1">BZ$8</f>
        <v>#NAME?</v>
      </c>
      <c r="CA57" s="455"/>
      <c r="CB57" s="454" t="e">
        <f ca="1">CB$8</f>
        <v>#NAME?</v>
      </c>
      <c r="CC57" s="455"/>
      <c r="CD57" s="454" t="e">
        <f ca="1">CD$8</f>
        <v>#NAME?</v>
      </c>
      <c r="CE57" s="455"/>
      <c r="CF57" s="454" t="e">
        <f ca="1">CF$8</f>
        <v>#NAME?</v>
      </c>
      <c r="CG57" s="455"/>
      <c r="CH57" s="454" t="e">
        <f ca="1">CH$8</f>
        <v>#NAME?</v>
      </c>
      <c r="CI57" s="455"/>
      <c r="CJ57" s="454" t="e">
        <f ca="1">CJ$8</f>
        <v>#NAME?</v>
      </c>
      <c r="CK57" s="455"/>
      <c r="CL57" s="454" t="e">
        <f ca="1">CL$8</f>
        <v>#NAME?</v>
      </c>
      <c r="CM57" s="455"/>
      <c r="CN57" s="454" t="e">
        <f ca="1">CN$8</f>
        <v>#NAME?</v>
      </c>
      <c r="CO57" s="455"/>
      <c r="CP57" s="454" t="e">
        <f ca="1">CP$8</f>
        <v>#NAME?</v>
      </c>
      <c r="CQ57" s="455"/>
      <c r="CR57" s="454" t="e">
        <f ca="1">CR$8</f>
        <v>#NAME?</v>
      </c>
      <c r="CS57" s="455"/>
      <c r="CT57" s="454" t="e">
        <f ca="1">CT$8</f>
        <v>#NAME?</v>
      </c>
      <c r="CU57" s="455"/>
      <c r="CV57" s="454" t="e">
        <f ca="1">CV$8</f>
        <v>#NAME?</v>
      </c>
      <c r="CW57" s="455"/>
      <c r="CX57" s="454" t="e">
        <f ca="1">CX$8</f>
        <v>#NAME?</v>
      </c>
      <c r="CY57" s="455"/>
      <c r="CZ57" s="454" t="e">
        <f ca="1">CZ$8</f>
        <v>#NAME?</v>
      </c>
      <c r="DA57" s="455"/>
      <c r="DB57" s="454" t="e">
        <f ca="1">DB$8</f>
        <v>#NAME?</v>
      </c>
      <c r="DC57" s="455"/>
      <c r="DD57" s="454" t="e">
        <f ca="1">DD$8</f>
        <v>#NAME?</v>
      </c>
      <c r="DE57" s="455"/>
      <c r="DF57" s="454" t="e">
        <f ca="1">DF$8</f>
        <v>#NAME?</v>
      </c>
      <c r="DG57" s="455"/>
      <c r="DH57" s="454" t="e">
        <f ca="1">DH$8</f>
        <v>#NAME?</v>
      </c>
      <c r="DI57" s="455"/>
      <c r="DJ57" s="454" t="e">
        <f ca="1">DJ$8</f>
        <v>#NAME?</v>
      </c>
      <c r="DK57" s="455"/>
      <c r="DL57" s="454" t="e">
        <f ca="1">DL$8</f>
        <v>#NAME?</v>
      </c>
      <c r="DM57" s="455"/>
      <c r="DN57" s="454" t="e">
        <f ca="1">DN$8</f>
        <v>#NAME?</v>
      </c>
      <c r="DO57" s="455"/>
      <c r="DP57" s="454" t="e">
        <f ca="1">DP$8</f>
        <v>#NAME?</v>
      </c>
      <c r="DQ57" s="455"/>
    </row>
    <row r="58" spans="1:121" s="369" customFormat="1" ht="12.75" customHeight="1" x14ac:dyDescent="0.2">
      <c r="A58" s="383" t="s">
        <v>264</v>
      </c>
      <c r="B58" s="467">
        <v>0.61</v>
      </c>
      <c r="C58" s="468"/>
      <c r="D58" s="469">
        <v>0.56999999999999995</v>
      </c>
      <c r="E58" s="470"/>
      <c r="F58" s="467">
        <v>0.56999999999999995</v>
      </c>
      <c r="G58" s="468"/>
      <c r="H58" s="496">
        <v>0.6071428571428571</v>
      </c>
      <c r="I58" s="497"/>
      <c r="J58" s="496">
        <v>0.5535714285714286</v>
      </c>
      <c r="K58" s="497"/>
      <c r="L58" s="496">
        <v>0.6071428571428571</v>
      </c>
      <c r="M58" s="497"/>
      <c r="N58" s="496">
        <v>0.5714285714285714</v>
      </c>
      <c r="O58" s="497"/>
      <c r="P58" s="496">
        <v>0.5714285714285714</v>
      </c>
      <c r="Q58" s="497"/>
      <c r="R58" s="496">
        <v>0.5714285714285714</v>
      </c>
      <c r="S58" s="497"/>
      <c r="T58" s="496">
        <v>1.6129032258064516E-2</v>
      </c>
      <c r="U58" s="497"/>
      <c r="V58" s="496">
        <v>0.5714285714285714</v>
      </c>
      <c r="W58" s="497"/>
      <c r="X58" s="496">
        <v>0.5714285714285714</v>
      </c>
      <c r="Y58" s="497"/>
      <c r="Z58" s="496">
        <f>Z49/Z54</f>
        <v>0.5892857142857143</v>
      </c>
      <c r="AA58" s="497"/>
      <c r="AB58" s="508">
        <f>AB49/AB54</f>
        <v>0.5714285714285714</v>
      </c>
      <c r="AC58" s="509"/>
      <c r="AD58" s="508" t="e">
        <f>AD49/AD54</f>
        <v>#REF!</v>
      </c>
      <c r="AE58" s="509"/>
      <c r="AF58" s="498">
        <f>AF49/AF54</f>
        <v>0.5714285714285714</v>
      </c>
      <c r="AG58" s="499"/>
      <c r="AH58" s="498">
        <f>AH49/AH54</f>
        <v>0.5714285714285714</v>
      </c>
      <c r="AI58" s="499"/>
      <c r="AJ58" s="498">
        <f>AJ49/AJ54</f>
        <v>0.6071428571428571</v>
      </c>
      <c r="AK58" s="499"/>
      <c r="AL58" s="498">
        <f>AL49/AL54</f>
        <v>0.6071428571428571</v>
      </c>
      <c r="AM58" s="499"/>
      <c r="AN58" s="498">
        <f>AN49/AN54</f>
        <v>0.625</v>
      </c>
      <c r="AO58" s="499"/>
      <c r="AP58" s="498">
        <f>AP49/AP54</f>
        <v>0.6428571428571429</v>
      </c>
      <c r="AQ58" s="499"/>
      <c r="AR58" s="498">
        <f>AR49/AR54</f>
        <v>0.6428571428571429</v>
      </c>
      <c r="AS58" s="499"/>
      <c r="AT58" s="498">
        <f>AT49/AT54</f>
        <v>0.6607142857142857</v>
      </c>
      <c r="AU58" s="499"/>
      <c r="AV58" s="498">
        <f>AV49/AV54</f>
        <v>0.6964285714285714</v>
      </c>
      <c r="AW58" s="499"/>
      <c r="AX58" s="498">
        <f>AX49/AX54</f>
        <v>0.7142857142857143</v>
      </c>
      <c r="AY58" s="499"/>
      <c r="AZ58" s="498">
        <f>AZ49/AZ54</f>
        <v>0.7321428571428571</v>
      </c>
      <c r="BA58" s="499"/>
      <c r="BB58" s="498">
        <f>BB49/BB54</f>
        <v>0.7321428571428571</v>
      </c>
      <c r="BC58" s="499"/>
      <c r="BD58" s="498">
        <f>BD49/BD54</f>
        <v>0.7321428571428571</v>
      </c>
      <c r="BE58" s="499"/>
      <c r="BF58" s="498">
        <f>BF49/BF54</f>
        <v>0.7142857142857143</v>
      </c>
      <c r="BG58" s="499"/>
      <c r="BH58" s="498">
        <f>BH49/BH54</f>
        <v>0.75</v>
      </c>
      <c r="BI58" s="499"/>
      <c r="BJ58" s="498">
        <f>BJ49/BJ54</f>
        <v>0.8214285714285714</v>
      </c>
      <c r="BK58" s="499"/>
      <c r="BL58" s="498">
        <f>BL49/BL54</f>
        <v>0.8035714285714286</v>
      </c>
      <c r="BM58" s="499"/>
      <c r="BN58" s="498">
        <f>BN49/BN54</f>
        <v>0.8214285714285714</v>
      </c>
      <c r="BO58" s="499"/>
      <c r="BP58" s="498">
        <f>BP49/BP54</f>
        <v>0.8214285714285714</v>
      </c>
      <c r="BQ58" s="499"/>
      <c r="BR58" s="498">
        <f>BR49/BR54</f>
        <v>0.7678571428571429</v>
      </c>
      <c r="BS58" s="499"/>
      <c r="BT58" s="498">
        <f>BT49/BT54</f>
        <v>0.75</v>
      </c>
      <c r="BU58" s="499"/>
      <c r="BV58" s="498">
        <f>BV49/BV54</f>
        <v>0.7857142857142857</v>
      </c>
      <c r="BW58" s="499"/>
      <c r="BX58" s="498">
        <f>BX49/BX54</f>
        <v>0.7678571428571429</v>
      </c>
      <c r="BY58" s="499"/>
      <c r="BZ58" s="502">
        <v>0.77</v>
      </c>
      <c r="CA58" s="503"/>
      <c r="CB58" s="498">
        <f>CB49/CB54</f>
        <v>0.7321428571428571</v>
      </c>
      <c r="CC58" s="499"/>
      <c r="CD58" s="498">
        <f>CD49/CD54</f>
        <v>0.7321428571428571</v>
      </c>
      <c r="CE58" s="499"/>
      <c r="CF58" s="498">
        <f>CF49/CF54</f>
        <v>0.75</v>
      </c>
      <c r="CG58" s="499"/>
      <c r="CH58" s="498">
        <f>CH49/CH54</f>
        <v>0.75</v>
      </c>
      <c r="CI58" s="499"/>
      <c r="CJ58" s="498">
        <f>CJ49/CJ54</f>
        <v>0.7142857142857143</v>
      </c>
      <c r="CK58" s="499"/>
      <c r="CL58" s="498">
        <f>CL49/CL54</f>
        <v>0.7321428571428571</v>
      </c>
      <c r="CM58" s="499"/>
      <c r="CN58" s="498">
        <v>0.73</v>
      </c>
      <c r="CO58" s="499"/>
      <c r="CP58" s="498">
        <f>CP49/CP54</f>
        <v>0.7321428571428571</v>
      </c>
      <c r="CQ58" s="499"/>
      <c r="CR58" s="498" t="e">
        <f>CR49/CR54</f>
        <v>#DIV/0!</v>
      </c>
      <c r="CS58" s="499"/>
      <c r="CT58" s="498" t="e">
        <f>CT49/CT54</f>
        <v>#DIV/0!</v>
      </c>
      <c r="CU58" s="499"/>
      <c r="CV58" s="498" t="e">
        <f>CV49/CV54</f>
        <v>#DIV/0!</v>
      </c>
      <c r="CW58" s="499"/>
      <c r="CX58" s="498" t="e">
        <f>CX49/CX54</f>
        <v>#DIV/0!</v>
      </c>
      <c r="CY58" s="499"/>
      <c r="CZ58" s="498" t="e">
        <f>CZ49/CZ54</f>
        <v>#DIV/0!</v>
      </c>
      <c r="DA58" s="499"/>
      <c r="DB58" s="498" t="e">
        <f>DB49/DB54</f>
        <v>#DIV/0!</v>
      </c>
      <c r="DC58" s="499"/>
      <c r="DD58" s="498" t="e">
        <f>DD49/DD54</f>
        <v>#DIV/0!</v>
      </c>
      <c r="DE58" s="499"/>
      <c r="DF58" s="498" t="e">
        <f>DF49/DF54</f>
        <v>#DIV/0!</v>
      </c>
      <c r="DG58" s="499"/>
      <c r="DH58" s="498" t="e">
        <f>DH49/DH54</f>
        <v>#DIV/0!</v>
      </c>
      <c r="DI58" s="499"/>
      <c r="DJ58" s="498" t="e">
        <f>DJ49/DJ54</f>
        <v>#DIV/0!</v>
      </c>
      <c r="DK58" s="499"/>
      <c r="DL58" s="498" t="e">
        <f>DL49/DL54</f>
        <v>#DIV/0!</v>
      </c>
      <c r="DM58" s="499"/>
      <c r="DN58" s="498" t="e">
        <f>DN49/DN54</f>
        <v>#DIV/0!</v>
      </c>
      <c r="DO58" s="499"/>
      <c r="DP58" s="498" t="e">
        <f>DP49/DP54</f>
        <v>#DIV/0!</v>
      </c>
      <c r="DQ58" s="499"/>
    </row>
    <row r="59" spans="1:121" s="369" customFormat="1" ht="12.75" customHeight="1" x14ac:dyDescent="0.2">
      <c r="A59" s="383" t="s">
        <v>265</v>
      </c>
      <c r="B59" s="467">
        <v>1.59</v>
      </c>
      <c r="C59" s="468"/>
      <c r="D59" s="469">
        <v>1.57</v>
      </c>
      <c r="E59" s="470"/>
      <c r="F59" s="467">
        <v>1.57</v>
      </c>
      <c r="G59" s="468"/>
      <c r="H59" s="500">
        <v>2.9464285714285716</v>
      </c>
      <c r="I59" s="501"/>
      <c r="J59" s="500">
        <v>2.8392857142857144</v>
      </c>
      <c r="K59" s="501"/>
      <c r="L59" s="500">
        <v>2.9642857142857144</v>
      </c>
      <c r="M59" s="501"/>
      <c r="N59" s="500">
        <v>2.9285714285714284</v>
      </c>
      <c r="O59" s="501"/>
      <c r="P59" s="500">
        <v>2.875</v>
      </c>
      <c r="Q59" s="501"/>
      <c r="R59" s="500">
        <v>2.8392857142857144</v>
      </c>
      <c r="S59" s="501"/>
      <c r="T59" s="500">
        <v>6.4516129032258063E-2</v>
      </c>
      <c r="U59" s="501"/>
      <c r="V59" s="500">
        <v>2.9285714285714284</v>
      </c>
      <c r="W59" s="501"/>
      <c r="X59" s="500">
        <v>2.9642857142857144</v>
      </c>
      <c r="Y59" s="501"/>
      <c r="Z59" s="500">
        <f>(Z49+Z50)/Z54</f>
        <v>2.3392857142857144</v>
      </c>
      <c r="AA59" s="501"/>
      <c r="AB59" s="504">
        <f>(AB49+AB50)/AB54</f>
        <v>2.9464285714285716</v>
      </c>
      <c r="AC59" s="505"/>
      <c r="AD59" s="504" t="e">
        <f>(AD49+AD50)/AD54</f>
        <v>#REF!</v>
      </c>
      <c r="AE59" s="505"/>
      <c r="AF59" s="506">
        <f>(AF49+AF50)/AF54</f>
        <v>2.8928571428571428</v>
      </c>
      <c r="AG59" s="507"/>
      <c r="AH59" s="506">
        <f>(AH49+AH50)/AH54</f>
        <v>2.1428571428571428</v>
      </c>
      <c r="AI59" s="507"/>
      <c r="AJ59" s="506">
        <f>(AJ49+AJ50)/AJ54</f>
        <v>3.125</v>
      </c>
      <c r="AK59" s="507"/>
      <c r="AL59" s="506">
        <f>(AL49+AL50)/AL54</f>
        <v>3.1428571428571428</v>
      </c>
      <c r="AM59" s="507"/>
      <c r="AN59" s="506">
        <f>(AN49+AN50)/AN54</f>
        <v>3.2321428571428572</v>
      </c>
      <c r="AO59" s="507"/>
      <c r="AP59" s="506">
        <f>(AP49+AP50)/AP54</f>
        <v>2.625</v>
      </c>
      <c r="AQ59" s="507"/>
      <c r="AR59" s="506">
        <f>(AR49+AR50)/AR54</f>
        <v>3.1785714285714284</v>
      </c>
      <c r="AS59" s="507"/>
      <c r="AT59" s="506">
        <f>(AT49+AT50)/AT54</f>
        <v>3.3392857142857144</v>
      </c>
      <c r="AU59" s="507"/>
      <c r="AV59" s="506">
        <f>(AV49+AV50)/AV54</f>
        <v>3.3928571428571428</v>
      </c>
      <c r="AW59" s="507"/>
      <c r="AX59" s="506">
        <f>(AX49+AX50)/AX54</f>
        <v>2.75</v>
      </c>
      <c r="AY59" s="507"/>
      <c r="AZ59" s="506">
        <f>(AZ49+AZ50)/AZ54</f>
        <v>3.5535714285714284</v>
      </c>
      <c r="BA59" s="507"/>
      <c r="BB59" s="506">
        <f>(BB49+BB50)/BB54</f>
        <v>3.5357142857142856</v>
      </c>
      <c r="BC59" s="507"/>
      <c r="BD59" s="506">
        <f>(BD49+BD50)/BD54</f>
        <v>2.8035714285714284</v>
      </c>
      <c r="BE59" s="507"/>
      <c r="BF59" s="506">
        <f>(BF49+BF50)/BF54</f>
        <v>2.8214285714285716</v>
      </c>
      <c r="BG59" s="507"/>
      <c r="BH59" s="506">
        <f>(BH49+BH50)/BH54</f>
        <v>3.625</v>
      </c>
      <c r="BI59" s="507"/>
      <c r="BJ59" s="506">
        <f>(BJ49+BJ50)/BJ54</f>
        <v>3.9285714285714284</v>
      </c>
      <c r="BK59" s="507"/>
      <c r="BL59" s="506">
        <f>(BL49+BL50)/BL54</f>
        <v>2.9285714285714284</v>
      </c>
      <c r="BM59" s="507"/>
      <c r="BN59" s="506">
        <f>(BN49+BN50)/BN54</f>
        <v>3.875</v>
      </c>
      <c r="BO59" s="507"/>
      <c r="BP59" s="506">
        <f>(BP49+BP50)/BP54</f>
        <v>3.875</v>
      </c>
      <c r="BQ59" s="507"/>
      <c r="BR59" s="506">
        <f>(BR49+BR50)/BR54</f>
        <v>2.9642857142857144</v>
      </c>
      <c r="BS59" s="507"/>
      <c r="BT59" s="506">
        <f>(BT49+BT50)/BT54</f>
        <v>3.7321428571428572</v>
      </c>
      <c r="BU59" s="507"/>
      <c r="BV59" s="506">
        <f>(BV49+BV50)/BV54</f>
        <v>3</v>
      </c>
      <c r="BW59" s="507"/>
      <c r="BX59" s="506">
        <f>(BX49+BX50)/BX54</f>
        <v>3.8214285714285716</v>
      </c>
      <c r="BY59" s="507"/>
      <c r="BZ59" s="510">
        <v>3.09</v>
      </c>
      <c r="CA59" s="511"/>
      <c r="CB59" s="506">
        <f>(CB49+CB50)/CB54</f>
        <v>2.9107142857142856</v>
      </c>
      <c r="CC59" s="507"/>
      <c r="CD59" s="506">
        <f>(CD49+CD50)/CD54</f>
        <v>3.0178571428571428</v>
      </c>
      <c r="CE59" s="507"/>
      <c r="CF59" s="506">
        <f>(CF49+CF50)/CF54</f>
        <v>3.0357142857142856</v>
      </c>
      <c r="CG59" s="507"/>
      <c r="CH59" s="506">
        <f>(CH49+CH50)/CH54</f>
        <v>3.0535714285714284</v>
      </c>
      <c r="CI59" s="507"/>
      <c r="CJ59" s="506">
        <f>(CJ49+CJ50)/CJ54</f>
        <v>3.0714285714285716</v>
      </c>
      <c r="CK59" s="507"/>
      <c r="CL59" s="506">
        <f>(CL49+CL50)/CL54</f>
        <v>3.7857142857142856</v>
      </c>
      <c r="CM59" s="507"/>
      <c r="CN59" s="506">
        <v>3.13</v>
      </c>
      <c r="CO59" s="507"/>
      <c r="CP59" s="506">
        <f>(CP49+CP50)/CP54</f>
        <v>3.1964285714285716</v>
      </c>
      <c r="CQ59" s="507"/>
      <c r="CR59" s="506" t="e">
        <f>(CR49+CR50)/CR54</f>
        <v>#DIV/0!</v>
      </c>
      <c r="CS59" s="507"/>
      <c r="CT59" s="506" t="e">
        <f>(CT49+CT50)/CT54</f>
        <v>#DIV/0!</v>
      </c>
      <c r="CU59" s="507"/>
      <c r="CV59" s="506" t="e">
        <f>(CV49+CV50)/CV54</f>
        <v>#DIV/0!</v>
      </c>
      <c r="CW59" s="507"/>
      <c r="CX59" s="506" t="e">
        <f>(CX49+CX50)/CX54</f>
        <v>#DIV/0!</v>
      </c>
      <c r="CY59" s="507"/>
      <c r="CZ59" s="506" t="e">
        <f>(CZ49+CZ50)/CZ54</f>
        <v>#DIV/0!</v>
      </c>
      <c r="DA59" s="507"/>
      <c r="DB59" s="506" t="e">
        <f>(DB49+DB50)/DB54</f>
        <v>#DIV/0!</v>
      </c>
      <c r="DC59" s="507"/>
      <c r="DD59" s="506" t="e">
        <f>(DD49+DD50)/DD54</f>
        <v>#DIV/0!</v>
      </c>
      <c r="DE59" s="507"/>
      <c r="DF59" s="506" t="e">
        <f>(DF49+DF50)/DF54</f>
        <v>#DIV/0!</v>
      </c>
      <c r="DG59" s="507"/>
      <c r="DH59" s="506" t="e">
        <f>(DH49+DH50)/DH54</f>
        <v>#DIV/0!</v>
      </c>
      <c r="DI59" s="507"/>
      <c r="DJ59" s="506" t="e">
        <f>(DJ49+DJ50)/DJ54</f>
        <v>#DIV/0!</v>
      </c>
      <c r="DK59" s="507"/>
      <c r="DL59" s="506" t="e">
        <f>(DL49+DL50)/DL54</f>
        <v>#DIV/0!</v>
      </c>
      <c r="DM59" s="507"/>
      <c r="DN59" s="506" t="e">
        <f>(DN49+DN50)/DN54</f>
        <v>#DIV/0!</v>
      </c>
      <c r="DO59" s="507"/>
      <c r="DP59" s="506" t="e">
        <f>(DP49+DP50)/DP54</f>
        <v>#DIV/0!</v>
      </c>
      <c r="DQ59" s="507"/>
    </row>
    <row r="60" spans="1:121" s="369" customFormat="1" ht="12.75" customHeight="1" x14ac:dyDescent="0.2">
      <c r="A60" s="383" t="s">
        <v>266</v>
      </c>
      <c r="B60" s="467">
        <v>3.95</v>
      </c>
      <c r="C60" s="468"/>
      <c r="D60" s="469">
        <v>3.88</v>
      </c>
      <c r="E60" s="470"/>
      <c r="F60" s="467">
        <v>3.89</v>
      </c>
      <c r="G60" s="468"/>
      <c r="H60" s="467">
        <v>4</v>
      </c>
      <c r="I60" s="468"/>
      <c r="J60" s="467">
        <v>4</v>
      </c>
      <c r="K60" s="468"/>
      <c r="L60" s="467">
        <v>4.0178571428571432</v>
      </c>
      <c r="M60" s="468"/>
      <c r="N60" s="467">
        <v>3.9642857142857144</v>
      </c>
      <c r="O60" s="468"/>
      <c r="P60" s="467">
        <v>3.9642857142857144</v>
      </c>
      <c r="Q60" s="468"/>
      <c r="R60" s="467">
        <v>4.0178571428571432</v>
      </c>
      <c r="S60" s="468"/>
      <c r="T60" s="467">
        <v>0.11290322580645161</v>
      </c>
      <c r="U60" s="468"/>
      <c r="V60" s="467">
        <v>4.0714285714285712</v>
      </c>
      <c r="W60" s="468"/>
      <c r="X60" s="467">
        <v>4.1428571428571432</v>
      </c>
      <c r="Y60" s="468"/>
      <c r="Z60" s="467">
        <f>Z51/Z54</f>
        <v>4</v>
      </c>
      <c r="AA60" s="468"/>
      <c r="AB60" s="467">
        <f>AB51/AB54</f>
        <v>4.0357142857142856</v>
      </c>
      <c r="AC60" s="468"/>
      <c r="AD60" s="467" t="e">
        <f>AD51/AD54</f>
        <v>#REF!</v>
      </c>
      <c r="AE60" s="468"/>
      <c r="AF60" s="471">
        <f>AF51/AF54</f>
        <v>4.0714285714285712</v>
      </c>
      <c r="AG60" s="472"/>
      <c r="AH60" s="471">
        <f>AH51/AH54</f>
        <v>4.2142857142857144</v>
      </c>
      <c r="AI60" s="472"/>
      <c r="AJ60" s="471">
        <f>AJ51/AJ54</f>
        <v>4.3035714285714288</v>
      </c>
      <c r="AK60" s="472"/>
      <c r="AL60" s="471">
        <f>AL51/AL54</f>
        <v>4.3035714285714288</v>
      </c>
      <c r="AM60" s="472"/>
      <c r="AN60" s="471">
        <f>AN51/AN54</f>
        <v>4.3571428571428568</v>
      </c>
      <c r="AO60" s="472"/>
      <c r="AP60" s="471">
        <f>AP51/AP54</f>
        <v>4.3392857142857144</v>
      </c>
      <c r="AQ60" s="472"/>
      <c r="AR60" s="471">
        <f>AR51/AR54</f>
        <v>4.3214285714285712</v>
      </c>
      <c r="AS60" s="472"/>
      <c r="AT60" s="471">
        <f>AT51/AT54</f>
        <v>4.4107142857142856</v>
      </c>
      <c r="AU60" s="472"/>
      <c r="AV60" s="471">
        <f>AV51/AV54</f>
        <v>4.4642857142857144</v>
      </c>
      <c r="AW60" s="472"/>
      <c r="AX60" s="471">
        <f>AX51/AX54</f>
        <v>4.5</v>
      </c>
      <c r="AY60" s="472"/>
      <c r="AZ60" s="471">
        <f>AZ51/AZ54</f>
        <v>4.5714285714285712</v>
      </c>
      <c r="BA60" s="472"/>
      <c r="BB60" s="471">
        <f>BB51/BB54</f>
        <v>4.6785714285714288</v>
      </c>
      <c r="BC60" s="472"/>
      <c r="BD60" s="471">
        <f>BD51/BD54</f>
        <v>4.6607142857142856</v>
      </c>
      <c r="BE60" s="472"/>
      <c r="BF60" s="471">
        <f>BF51/BF54</f>
        <v>4.625</v>
      </c>
      <c r="BG60" s="472"/>
      <c r="BH60" s="471">
        <f>BH51/BH54</f>
        <v>4.6607142857142856</v>
      </c>
      <c r="BI60" s="472"/>
      <c r="BJ60" s="471">
        <f>BJ51/BJ54</f>
        <v>4.9821428571428568</v>
      </c>
      <c r="BK60" s="472"/>
      <c r="BL60" s="471">
        <f>BL51/BL54</f>
        <v>4.9464285714285712</v>
      </c>
      <c r="BM60" s="472"/>
      <c r="BN60" s="471">
        <f>BN51/BN54</f>
        <v>4.9821428571428568</v>
      </c>
      <c r="BO60" s="472"/>
      <c r="BP60" s="471">
        <f>BP51/BP54</f>
        <v>5.0714285714285712</v>
      </c>
      <c r="BQ60" s="472"/>
      <c r="BR60" s="471">
        <f>BR51/BR54</f>
        <v>4.9464285714285712</v>
      </c>
      <c r="BS60" s="472"/>
      <c r="BT60" s="471">
        <f>BT51/BT54</f>
        <v>4.9107142857142856</v>
      </c>
      <c r="BU60" s="472"/>
      <c r="BV60" s="471">
        <f>BV51/BV54</f>
        <v>4.9821428571428568</v>
      </c>
      <c r="BW60" s="472"/>
      <c r="BX60" s="471">
        <f>BX51/BX54</f>
        <v>5.0892857142857144</v>
      </c>
      <c r="BY60" s="472"/>
      <c r="BZ60" s="471">
        <v>5.2</v>
      </c>
      <c r="CA60" s="472"/>
      <c r="CB60" s="471">
        <f>CB51/CB54</f>
        <v>5.1607142857142856</v>
      </c>
      <c r="CC60" s="472"/>
      <c r="CD60" s="471">
        <f>CD51/CD54</f>
        <v>5.1071428571428568</v>
      </c>
      <c r="CE60" s="472"/>
      <c r="CF60" s="471">
        <f>CF51/CF54</f>
        <v>5.2142857142857144</v>
      </c>
      <c r="CG60" s="472"/>
      <c r="CH60" s="471">
        <f>CH51/CH54</f>
        <v>5.1785714285714288</v>
      </c>
      <c r="CI60" s="472"/>
      <c r="CJ60" s="471">
        <f>CJ51/CJ54</f>
        <v>5.2321428571428568</v>
      </c>
      <c r="CK60" s="472"/>
      <c r="CL60" s="471">
        <f>CL51/CL54</f>
        <v>5.25</v>
      </c>
      <c r="CM60" s="472"/>
      <c r="CN60" s="471">
        <v>5.32</v>
      </c>
      <c r="CO60" s="472"/>
      <c r="CP60" s="471">
        <f>CP51/CP54</f>
        <v>5.375</v>
      </c>
      <c r="CQ60" s="472"/>
      <c r="CR60" s="471" t="e">
        <f>CR51/CR54</f>
        <v>#DIV/0!</v>
      </c>
      <c r="CS60" s="472"/>
      <c r="CT60" s="471" t="e">
        <f>CT51/CT54</f>
        <v>#DIV/0!</v>
      </c>
      <c r="CU60" s="472"/>
      <c r="CV60" s="471" t="e">
        <f>CV51/CV54</f>
        <v>#DIV/0!</v>
      </c>
      <c r="CW60" s="472"/>
      <c r="CX60" s="471" t="e">
        <f>CX51/CX54</f>
        <v>#DIV/0!</v>
      </c>
      <c r="CY60" s="472"/>
      <c r="CZ60" s="471" t="e">
        <f>CZ51/CZ54</f>
        <v>#DIV/0!</v>
      </c>
      <c r="DA60" s="472"/>
      <c r="DB60" s="471" t="e">
        <f>DB51/DB54</f>
        <v>#DIV/0!</v>
      </c>
      <c r="DC60" s="472"/>
      <c r="DD60" s="471" t="e">
        <f>DD51/DD54</f>
        <v>#DIV/0!</v>
      </c>
      <c r="DE60" s="472"/>
      <c r="DF60" s="471" t="e">
        <f>DF51/DF54</f>
        <v>#DIV/0!</v>
      </c>
      <c r="DG60" s="472"/>
      <c r="DH60" s="471" t="e">
        <f>DH51/DH54</f>
        <v>#DIV/0!</v>
      </c>
      <c r="DI60" s="472"/>
      <c r="DJ60" s="471" t="e">
        <f>DJ51/DJ54</f>
        <v>#DIV/0!</v>
      </c>
      <c r="DK60" s="472"/>
      <c r="DL60" s="471" t="e">
        <f>DL51/DL54</f>
        <v>#DIV/0!</v>
      </c>
      <c r="DM60" s="472"/>
      <c r="DN60" s="471" t="e">
        <f>DN51/DN54</f>
        <v>#DIV/0!</v>
      </c>
      <c r="DO60" s="472"/>
      <c r="DP60" s="471" t="e">
        <f>DP51/DP54</f>
        <v>#DIV/0!</v>
      </c>
      <c r="DQ60" s="472"/>
    </row>
    <row r="61" spans="1:121" s="380" customFormat="1" x14ac:dyDescent="0.2">
      <c r="A61" s="384" t="s">
        <v>267</v>
      </c>
      <c r="B61" s="460">
        <v>6.25E-2</v>
      </c>
      <c r="C61" s="459"/>
      <c r="D61" s="456">
        <v>2.8500000000000001E-2</v>
      </c>
      <c r="E61" s="457"/>
      <c r="F61" s="512">
        <v>2.75E-2</v>
      </c>
      <c r="G61" s="513"/>
      <c r="H61" s="460">
        <v>2.07E-2</v>
      </c>
      <c r="I61" s="459"/>
      <c r="J61" s="460">
        <v>3.5700000000000003E-2</v>
      </c>
      <c r="K61" s="459"/>
      <c r="L61" s="462">
        <v>7.5600000000000001E-2</v>
      </c>
      <c r="M61" s="463"/>
      <c r="N61" s="462">
        <v>1.35E-2</v>
      </c>
      <c r="O61" s="463"/>
      <c r="P61" s="460">
        <v>1.7999999999999999E-2</v>
      </c>
      <c r="Q61" s="459"/>
      <c r="R61" s="460">
        <v>1.11E-2</v>
      </c>
      <c r="S61" s="459"/>
      <c r="T61" s="460">
        <v>1.34E-2</v>
      </c>
      <c r="U61" s="459"/>
      <c r="V61" s="460">
        <v>1.9699999999999999E-2</v>
      </c>
      <c r="W61" s="459"/>
      <c r="X61" s="460">
        <v>2.8000000000000001E-2</v>
      </c>
      <c r="Y61" s="459"/>
      <c r="Z61" s="460">
        <v>3.1300000000000001E-2</v>
      </c>
      <c r="AA61" s="459"/>
      <c r="AB61" s="460">
        <v>1.11E-2</v>
      </c>
      <c r="AC61" s="459"/>
      <c r="AD61" s="460">
        <v>1.09E-2</v>
      </c>
      <c r="AE61" s="459"/>
      <c r="AF61" s="462">
        <v>2.1899999999999999E-2</v>
      </c>
      <c r="AG61" s="463"/>
      <c r="AH61" s="462">
        <v>1.9099999999999999E-2</v>
      </c>
      <c r="AI61" s="463"/>
      <c r="AJ61" s="462">
        <v>1.8700000000000001E-2</v>
      </c>
      <c r="AK61" s="463"/>
      <c r="AL61" s="462">
        <v>8.3000000000000001E-3</v>
      </c>
      <c r="AM61" s="463"/>
      <c r="AN61" s="462">
        <v>1.6400000000000001E-2</v>
      </c>
      <c r="AO61" s="463"/>
      <c r="AP61" s="462">
        <v>1.44E-2</v>
      </c>
      <c r="AQ61" s="463"/>
      <c r="AR61" s="462">
        <v>1.03E-2</v>
      </c>
      <c r="AS61" s="463"/>
      <c r="AT61" s="462">
        <v>2.63E-2</v>
      </c>
      <c r="AU61" s="463"/>
      <c r="AV61" s="462">
        <v>0.02</v>
      </c>
      <c r="AW61" s="463"/>
      <c r="AX61" s="462">
        <v>1.5900000000000001E-2</v>
      </c>
      <c r="AY61" s="463"/>
      <c r="AZ61" s="462">
        <v>2.7300000000000001E-2</v>
      </c>
      <c r="BA61" s="463"/>
      <c r="BB61" s="462">
        <v>2.5000000000000001E-2</v>
      </c>
      <c r="BC61" s="463"/>
      <c r="BD61" s="462">
        <v>1.9199999999999998E-2</v>
      </c>
      <c r="BE61" s="463"/>
      <c r="BF61" s="462">
        <v>3.09E-2</v>
      </c>
      <c r="BG61" s="463"/>
      <c r="BH61" s="462">
        <v>3.8300000000000001E-2</v>
      </c>
      <c r="BI61" s="463"/>
      <c r="BJ61" s="462">
        <v>1.9900000000000001E-2</v>
      </c>
      <c r="BK61" s="463"/>
      <c r="BL61" s="462">
        <v>2.1499999999999998E-2</v>
      </c>
      <c r="BM61" s="463"/>
      <c r="BN61" s="462">
        <v>2.9899999999999999E-2</v>
      </c>
      <c r="BO61" s="463"/>
      <c r="BP61" s="462">
        <v>2.9899999999999999E-2</v>
      </c>
      <c r="BQ61" s="463"/>
      <c r="BR61" s="462">
        <v>1.9900000000000001E-2</v>
      </c>
      <c r="BS61" s="463"/>
      <c r="BT61" s="462">
        <v>2.7300000000000001E-2</v>
      </c>
      <c r="BU61" s="463"/>
      <c r="BV61" s="462">
        <v>0</v>
      </c>
      <c r="BW61" s="463"/>
      <c r="BX61" s="462">
        <v>0</v>
      </c>
      <c r="BY61" s="463"/>
      <c r="BZ61" s="462">
        <v>0</v>
      </c>
      <c r="CA61" s="463"/>
      <c r="CB61" s="462">
        <v>1.21E-2</v>
      </c>
      <c r="CC61" s="463"/>
      <c r="CD61" s="462">
        <v>1.0500000000000001E-2</v>
      </c>
      <c r="CE61" s="463"/>
      <c r="CF61" s="462">
        <v>2.7400000000000001E-2</v>
      </c>
      <c r="CG61" s="463"/>
      <c r="CH61" s="462">
        <v>1.21E-2</v>
      </c>
      <c r="CI61" s="463"/>
      <c r="CJ61" s="462">
        <v>4.0800000000000003E-2</v>
      </c>
      <c r="CK61" s="463"/>
      <c r="CL61" s="462">
        <v>4.0800000000000003E-2</v>
      </c>
      <c r="CM61" s="463"/>
      <c r="CN61" s="462">
        <v>3.5200000000000002E-2</v>
      </c>
      <c r="CO61" s="463"/>
      <c r="CP61" s="462">
        <v>4.3200000000000002E-2</v>
      </c>
      <c r="CQ61" s="463"/>
      <c r="CR61" s="462">
        <v>0</v>
      </c>
      <c r="CS61" s="463"/>
      <c r="CT61" s="462">
        <v>0</v>
      </c>
      <c r="CU61" s="463"/>
      <c r="CV61" s="462">
        <v>0</v>
      </c>
      <c r="CW61" s="463"/>
      <c r="CX61" s="462">
        <v>0</v>
      </c>
      <c r="CY61" s="463"/>
      <c r="CZ61" s="462">
        <v>0</v>
      </c>
      <c r="DA61" s="463"/>
      <c r="DB61" s="462">
        <v>0</v>
      </c>
      <c r="DC61" s="463"/>
      <c r="DD61" s="462">
        <v>0</v>
      </c>
      <c r="DE61" s="463"/>
      <c r="DF61" s="462">
        <v>0</v>
      </c>
      <c r="DG61" s="463"/>
      <c r="DH61" s="462">
        <v>0</v>
      </c>
      <c r="DI61" s="463"/>
      <c r="DJ61" s="462">
        <v>0</v>
      </c>
      <c r="DK61" s="463"/>
      <c r="DL61" s="462">
        <v>0</v>
      </c>
      <c r="DM61" s="463"/>
      <c r="DN61" s="462">
        <v>0</v>
      </c>
      <c r="DO61" s="463"/>
      <c r="DP61" s="462">
        <v>0</v>
      </c>
      <c r="DQ61" s="463"/>
    </row>
    <row r="62" spans="1:121" s="380" customFormat="1" x14ac:dyDescent="0.2">
      <c r="A62" s="379" t="s">
        <v>268</v>
      </c>
      <c r="B62" s="460"/>
      <c r="C62" s="459"/>
      <c r="D62" s="456">
        <v>0</v>
      </c>
      <c r="E62" s="457"/>
      <c r="F62" s="460">
        <v>0.6</v>
      </c>
      <c r="G62" s="459"/>
      <c r="H62" s="460">
        <v>0.45121951219512196</v>
      </c>
      <c r="I62" s="459"/>
      <c r="J62" s="460">
        <v>0.41333333333333333</v>
      </c>
      <c r="K62" s="459"/>
      <c r="L62" s="460">
        <v>0.41770000000000002</v>
      </c>
      <c r="M62" s="459"/>
      <c r="N62" s="460">
        <v>0.42168674698795183</v>
      </c>
      <c r="O62" s="459"/>
      <c r="P62" s="460">
        <v>0.40789473684210525</v>
      </c>
      <c r="Q62" s="459"/>
      <c r="R62" s="460">
        <v>0.39743589743589741</v>
      </c>
      <c r="S62" s="459"/>
      <c r="T62" s="460">
        <v>0.44285714285714284</v>
      </c>
      <c r="U62" s="459"/>
      <c r="V62" s="460">
        <v>0.4861111111111111</v>
      </c>
      <c r="W62" s="459"/>
      <c r="X62" s="460">
        <v>0.46575342465753422</v>
      </c>
      <c r="Y62" s="459"/>
      <c r="Z62" s="460">
        <f>Z53/Z52</f>
        <v>0.44</v>
      </c>
      <c r="AA62" s="459"/>
      <c r="AB62" s="460">
        <f>AB53/AB52</f>
        <v>0.47826086956521741</v>
      </c>
      <c r="AC62" s="459"/>
      <c r="AD62" s="460">
        <f>AD53/AD52</f>
        <v>0.47826086956521741</v>
      </c>
      <c r="AE62" s="459"/>
      <c r="AF62" s="462">
        <f>AF53/AF52</f>
        <v>0.47887323943661969</v>
      </c>
      <c r="AG62" s="463"/>
      <c r="AH62" s="462">
        <f>AH53/AH52</f>
        <v>0.46575342465753422</v>
      </c>
      <c r="AI62" s="463"/>
      <c r="AJ62" s="462">
        <f>AJ53/AJ52</f>
        <v>0.46052631578947367</v>
      </c>
      <c r="AK62" s="463"/>
      <c r="AL62" s="462">
        <f>AL53/AL52</f>
        <v>0.48101265822784811</v>
      </c>
      <c r="AM62" s="463"/>
      <c r="AN62" s="462">
        <f>AN53/AN52</f>
        <v>0.5535714285714286</v>
      </c>
      <c r="AO62" s="463"/>
      <c r="AP62" s="462">
        <f>AP53/AP52</f>
        <v>0.35087719298245612</v>
      </c>
      <c r="AQ62" s="463"/>
      <c r="AR62" s="462">
        <f>AR53/AR52</f>
        <v>0.36206896551724138</v>
      </c>
      <c r="AS62" s="463"/>
      <c r="AT62" s="462">
        <f>AT53/AT52</f>
        <v>0.52380952380952384</v>
      </c>
      <c r="AU62" s="463"/>
      <c r="AV62" s="462">
        <f>AV53/AV52</f>
        <v>0.52873563218390807</v>
      </c>
      <c r="AW62" s="463"/>
      <c r="AX62" s="462">
        <f>AX53/AX52</f>
        <v>0.57894736842105265</v>
      </c>
      <c r="AY62" s="463"/>
      <c r="AZ62" s="462">
        <f>AZ53/AZ52</f>
        <v>0.6</v>
      </c>
      <c r="BA62" s="463"/>
      <c r="BB62" s="462">
        <f>BB53/BB52</f>
        <v>0.56910569105691056</v>
      </c>
      <c r="BC62" s="463"/>
      <c r="BD62" s="462">
        <f>BD53/BD52</f>
        <v>0.54166666666666663</v>
      </c>
      <c r="BE62" s="463"/>
      <c r="BF62" s="462">
        <f>BF53/BF52</f>
        <v>0.5161290322580645</v>
      </c>
      <c r="BG62" s="463"/>
      <c r="BH62" s="462">
        <f>BH53/BH52</f>
        <v>0.5</v>
      </c>
      <c r="BI62" s="463"/>
      <c r="BJ62" s="462">
        <f>BJ53/BJ52</f>
        <v>0.50354609929078009</v>
      </c>
      <c r="BK62" s="463"/>
      <c r="BL62" s="462">
        <f>BL53/BL52</f>
        <v>0.48979591836734693</v>
      </c>
      <c r="BM62" s="463"/>
      <c r="BN62" s="462">
        <f>BN53/BN52</f>
        <v>0.44444444444444442</v>
      </c>
      <c r="BO62" s="463"/>
      <c r="BP62" s="462">
        <f>BP53/BP52</f>
        <v>0.44029850746268656</v>
      </c>
      <c r="BQ62" s="463"/>
      <c r="BR62" s="462">
        <f>BR53/BR52</f>
        <v>0.4573643410852713</v>
      </c>
      <c r="BS62" s="463"/>
      <c r="BT62" s="462">
        <f>BT53/BT52</f>
        <v>0.45205479452054792</v>
      </c>
      <c r="BU62" s="463"/>
      <c r="BV62" s="462">
        <f>BV53/BV52</f>
        <v>0.4863013698630137</v>
      </c>
      <c r="BW62" s="463"/>
      <c r="BX62" s="462">
        <f>BX53/BX52</f>
        <v>0.47402597402597402</v>
      </c>
      <c r="BY62" s="463"/>
      <c r="BZ62" s="462">
        <f>BZ53/BZ52</f>
        <v>0.48795180722891568</v>
      </c>
      <c r="CA62" s="463"/>
      <c r="CB62" s="462">
        <f>CB53/CB52</f>
        <v>0.5</v>
      </c>
      <c r="CC62" s="463"/>
      <c r="CD62" s="462">
        <f>CD53/CD52</f>
        <v>0.53020134228187921</v>
      </c>
      <c r="CE62" s="463"/>
      <c r="CF62" s="462">
        <f>CF53/CF52</f>
        <v>0.53020134228187921</v>
      </c>
      <c r="CG62" s="463"/>
      <c r="CH62" s="462">
        <f>CH53/CH52</f>
        <v>0.53020134228187921</v>
      </c>
      <c r="CI62" s="463"/>
      <c r="CJ62" s="462">
        <f>CJ53/CJ52</f>
        <v>0.5</v>
      </c>
      <c r="CK62" s="463"/>
      <c r="CL62" s="462">
        <f>CL53/CL52</f>
        <v>0.39325842696629215</v>
      </c>
      <c r="CM62" s="463"/>
      <c r="CN62" s="462">
        <f>CN53/CN52</f>
        <v>0.39325842696629215</v>
      </c>
      <c r="CO62" s="463"/>
      <c r="CP62" s="462">
        <f>CP53/CP52</f>
        <v>0.39325842696629215</v>
      </c>
      <c r="CQ62" s="463"/>
      <c r="CR62" s="462" t="e">
        <f>CR53/CR52</f>
        <v>#DIV/0!</v>
      </c>
      <c r="CS62" s="463"/>
      <c r="CT62" s="462" t="e">
        <f>CT53/CT52</f>
        <v>#DIV/0!</v>
      </c>
      <c r="CU62" s="463"/>
      <c r="CV62" s="462" t="e">
        <f>CV53/CV52</f>
        <v>#DIV/0!</v>
      </c>
      <c r="CW62" s="463"/>
      <c r="CX62" s="462" t="e">
        <f>CX53/CX52</f>
        <v>#DIV/0!</v>
      </c>
      <c r="CY62" s="463"/>
      <c r="CZ62" s="462" t="e">
        <f>CZ53/CZ52</f>
        <v>#DIV/0!</v>
      </c>
      <c r="DA62" s="463"/>
      <c r="DB62" s="462" t="e">
        <f>DB53/DB52</f>
        <v>#DIV/0!</v>
      </c>
      <c r="DC62" s="463"/>
      <c r="DD62" s="462" t="e">
        <f>DD53/DD52</f>
        <v>#DIV/0!</v>
      </c>
      <c r="DE62" s="463"/>
      <c r="DF62" s="462" t="e">
        <f>DF53/DF52</f>
        <v>#DIV/0!</v>
      </c>
      <c r="DG62" s="463"/>
      <c r="DH62" s="462" t="e">
        <f>DH53/DH52</f>
        <v>#DIV/0!</v>
      </c>
      <c r="DI62" s="463"/>
      <c r="DJ62" s="462" t="e">
        <f>DJ53/DJ52</f>
        <v>#DIV/0!</v>
      </c>
      <c r="DK62" s="463"/>
      <c r="DL62" s="462" t="e">
        <f>DL53/DL52</f>
        <v>#DIV/0!</v>
      </c>
      <c r="DM62" s="463"/>
      <c r="DN62" s="462" t="e">
        <f>DN53/DN52</f>
        <v>#DIV/0!</v>
      </c>
      <c r="DO62" s="463"/>
      <c r="DP62" s="462" t="e">
        <f>DP53/DP52</f>
        <v>#DIV/0!</v>
      </c>
      <c r="DQ62" s="463"/>
    </row>
    <row r="63" spans="1:121" x14ac:dyDescent="0.2">
      <c r="A63" s="365"/>
      <c r="B63" s="366"/>
      <c r="C63" s="366"/>
      <c r="D63" s="366"/>
      <c r="E63" s="366"/>
      <c r="F63" s="366"/>
      <c r="G63" s="366"/>
      <c r="H63" s="366"/>
      <c r="I63" s="366"/>
      <c r="J63" s="366"/>
      <c r="K63" s="366"/>
      <c r="L63" s="366"/>
      <c r="M63" s="366"/>
      <c r="N63" s="366"/>
      <c r="O63" s="366"/>
      <c r="P63" s="366"/>
      <c r="Q63" s="366"/>
      <c r="R63" s="366"/>
      <c r="S63" s="366"/>
      <c r="T63" s="366"/>
      <c r="U63" s="366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6"/>
      <c r="AR63" s="366"/>
      <c r="AS63" s="366"/>
      <c r="AT63" s="366"/>
      <c r="AU63" s="366"/>
      <c r="AV63" s="366"/>
      <c r="AW63" s="366"/>
      <c r="AX63" s="366"/>
      <c r="AY63" s="366"/>
      <c r="AZ63" s="366"/>
      <c r="BA63" s="366"/>
      <c r="BB63" s="366"/>
      <c r="BC63" s="366"/>
      <c r="BD63" s="366"/>
      <c r="BE63" s="366"/>
      <c r="BF63" s="366"/>
      <c r="BG63" s="366"/>
      <c r="BH63" s="366"/>
      <c r="BI63" s="366"/>
      <c r="BJ63" s="366"/>
      <c r="BK63" s="366"/>
      <c r="BL63" s="366"/>
      <c r="BM63" s="366"/>
      <c r="BN63" s="366"/>
      <c r="BO63" s="366"/>
      <c r="BP63" s="366"/>
      <c r="BQ63" s="366"/>
      <c r="BR63" s="366"/>
      <c r="BS63" s="366"/>
      <c r="BT63" s="366"/>
      <c r="BU63" s="366"/>
      <c r="BV63" s="366"/>
      <c r="BW63" s="366"/>
      <c r="BX63" s="366"/>
      <c r="BY63" s="366"/>
      <c r="BZ63" s="366"/>
      <c r="CA63" s="366"/>
      <c r="CB63" s="366"/>
      <c r="CC63" s="366"/>
      <c r="CD63" s="366"/>
      <c r="CE63" s="366"/>
      <c r="CF63" s="366"/>
      <c r="CG63" s="366"/>
      <c r="CH63" s="366"/>
      <c r="CI63" s="366"/>
      <c r="CJ63" s="366"/>
      <c r="CK63" s="366"/>
      <c r="CL63" s="366"/>
      <c r="CM63" s="366"/>
      <c r="CN63" s="366"/>
      <c r="CO63" s="366"/>
      <c r="CP63" s="366"/>
      <c r="CQ63" s="366"/>
      <c r="CR63" s="366"/>
      <c r="CS63" s="366"/>
      <c r="CT63" s="366"/>
      <c r="CU63" s="366"/>
      <c r="CV63" s="366"/>
      <c r="CW63" s="366"/>
      <c r="CX63" s="366"/>
      <c r="CY63" s="366"/>
      <c r="CZ63" s="366"/>
      <c r="DA63" s="366"/>
      <c r="DB63" s="366"/>
      <c r="DC63" s="366"/>
      <c r="DD63" s="366"/>
      <c r="DE63" s="366"/>
      <c r="DF63" s="366"/>
      <c r="DG63" s="366"/>
      <c r="DH63" s="366"/>
      <c r="DI63" s="366"/>
      <c r="DJ63" s="366"/>
      <c r="DK63" s="366"/>
      <c r="DL63" s="366"/>
      <c r="DM63" s="366"/>
      <c r="DN63" s="366"/>
      <c r="DO63" s="366"/>
      <c r="DP63" s="366"/>
      <c r="DQ63" s="366"/>
    </row>
    <row r="64" spans="1:121" x14ac:dyDescent="0.2">
      <c r="A64" s="514" t="s">
        <v>269</v>
      </c>
      <c r="B64" s="490"/>
      <c r="C64" s="490"/>
      <c r="D64" s="490"/>
      <c r="E64" s="490"/>
      <c r="F64" s="490"/>
      <c r="G64" s="490"/>
      <c r="H64" s="490"/>
      <c r="I64" s="490"/>
      <c r="J64" s="490"/>
      <c r="K64" s="490"/>
      <c r="L64" s="490"/>
      <c r="M64" s="490"/>
      <c r="N64" s="490"/>
      <c r="O64" s="490"/>
      <c r="P64" s="490"/>
      <c r="Q64" s="490"/>
      <c r="R64" s="490"/>
      <c r="S64" s="490"/>
      <c r="T64" s="490"/>
      <c r="U64" s="490"/>
      <c r="V64" s="490"/>
      <c r="W64" s="490"/>
      <c r="X64" s="490"/>
      <c r="Y64" s="491"/>
      <c r="Z64" s="358"/>
      <c r="AA64" s="358"/>
      <c r="AB64" s="358"/>
      <c r="AC64" s="358"/>
      <c r="AD64" s="358"/>
      <c r="AE64" s="358"/>
      <c r="AF64" s="358"/>
      <c r="AG64" s="358"/>
      <c r="AH64" s="358"/>
      <c r="AI64" s="358"/>
      <c r="AJ64" s="358"/>
      <c r="AK64" s="358"/>
      <c r="AL64" s="358"/>
      <c r="AM64" s="358"/>
      <c r="AN64" s="358"/>
      <c r="AO64" s="358"/>
      <c r="AP64" s="358"/>
      <c r="AQ64" s="358"/>
      <c r="AR64" s="358"/>
      <c r="AS64" s="358"/>
      <c r="AT64" s="358"/>
      <c r="AU64" s="358"/>
      <c r="AV64" s="358"/>
      <c r="AW64" s="358"/>
      <c r="AX64" s="358"/>
      <c r="AY64" s="358"/>
      <c r="AZ64" s="358"/>
      <c r="BA64" s="358"/>
      <c r="BB64" s="358"/>
      <c r="BC64" s="358"/>
      <c r="BD64" s="358"/>
      <c r="BE64" s="358"/>
      <c r="BF64" s="358"/>
      <c r="BG64" s="358"/>
      <c r="BH64" s="358"/>
      <c r="BI64" s="358"/>
      <c r="BJ64" s="358"/>
      <c r="BK64" s="358"/>
      <c r="BL64" s="358"/>
      <c r="BM64" s="358"/>
      <c r="BN64" s="358"/>
      <c r="BO64" s="358"/>
      <c r="BP64" s="358"/>
      <c r="BQ64" s="358"/>
      <c r="BR64" s="358"/>
      <c r="BS64" s="358"/>
      <c r="BT64" s="358"/>
      <c r="BU64" s="358"/>
      <c r="BV64" s="358"/>
      <c r="BW64" s="358"/>
      <c r="BX64" s="358"/>
      <c r="BY64" s="358"/>
      <c r="BZ64" s="358"/>
      <c r="CA64" s="358"/>
      <c r="CB64" s="358"/>
      <c r="CC64" s="358"/>
      <c r="CD64" s="358"/>
      <c r="CE64" s="358"/>
      <c r="CF64" s="358"/>
      <c r="CG64" s="358"/>
      <c r="CH64" s="358"/>
      <c r="CI64" s="358"/>
      <c r="CJ64" s="358"/>
      <c r="CK64" s="358"/>
      <c r="CL64" s="358"/>
      <c r="CM64" s="358"/>
      <c r="CN64" s="358"/>
      <c r="CO64" s="358"/>
      <c r="CP64" s="358"/>
      <c r="CQ64" s="358"/>
      <c r="CR64" s="358"/>
      <c r="CS64" s="358"/>
      <c r="CT64" s="358"/>
      <c r="CU64" s="358"/>
      <c r="CV64" s="358"/>
      <c r="CW64" s="358"/>
      <c r="CX64" s="358"/>
      <c r="CY64" s="358"/>
      <c r="CZ64" s="358"/>
      <c r="DA64" s="358"/>
      <c r="DB64" s="358"/>
      <c r="DC64" s="358"/>
      <c r="DD64" s="358"/>
      <c r="DE64" s="358"/>
      <c r="DF64" s="358"/>
      <c r="DG64" s="358"/>
      <c r="DH64" s="358"/>
      <c r="DI64" s="358"/>
      <c r="DJ64" s="358"/>
      <c r="DK64" s="358"/>
      <c r="DL64" s="358"/>
      <c r="DM64" s="358"/>
      <c r="DN64" s="358"/>
      <c r="DO64" s="358"/>
      <c r="DP64" s="358"/>
      <c r="DQ64" s="358"/>
    </row>
    <row r="65" spans="1:121" s="361" customFormat="1" x14ac:dyDescent="0.2">
      <c r="A65" s="382" t="s">
        <v>141</v>
      </c>
      <c r="B65" s="452">
        <v>44562</v>
      </c>
      <c r="C65" s="453"/>
      <c r="D65" s="452">
        <v>44593</v>
      </c>
      <c r="E65" s="453"/>
      <c r="F65" s="452">
        <v>44621</v>
      </c>
      <c r="G65" s="453"/>
      <c r="H65" s="452">
        <v>44652</v>
      </c>
      <c r="I65" s="453"/>
      <c r="J65" s="452">
        <v>44682</v>
      </c>
      <c r="K65" s="453"/>
      <c r="L65" s="452">
        <v>44713</v>
      </c>
      <c r="M65" s="453"/>
      <c r="N65" s="452">
        <v>44743</v>
      </c>
      <c r="O65" s="453"/>
      <c r="P65" s="452">
        <v>44774</v>
      </c>
      <c r="Q65" s="453"/>
      <c r="R65" s="452">
        <v>44805</v>
      </c>
      <c r="S65" s="453"/>
      <c r="T65" s="452">
        <v>44835</v>
      </c>
      <c r="U65" s="453"/>
      <c r="V65" s="452">
        <v>44866</v>
      </c>
      <c r="W65" s="453"/>
      <c r="X65" s="452">
        <v>44896</v>
      </c>
      <c r="Y65" s="453"/>
      <c r="Z65" s="452" t="e">
        <f ca="1">Z57</f>
        <v>#NAME?</v>
      </c>
      <c r="AA65" s="453"/>
      <c r="AB65" s="452" t="e">
        <f ca="1">AB57</f>
        <v>#NAME?</v>
      </c>
      <c r="AC65" s="453"/>
      <c r="AD65" s="452" t="e">
        <f ca="1">AD57</f>
        <v>#NAME?</v>
      </c>
      <c r="AE65" s="453"/>
      <c r="AF65" s="454" t="e">
        <f ca="1">AF57</f>
        <v>#NAME?</v>
      </c>
      <c r="AG65" s="455"/>
      <c r="AH65" s="454" t="e">
        <f ca="1">AH57</f>
        <v>#NAME?</v>
      </c>
      <c r="AI65" s="455"/>
      <c r="AJ65" s="454" t="e">
        <f ca="1">AJ57</f>
        <v>#NAME?</v>
      </c>
      <c r="AK65" s="455"/>
      <c r="AL65" s="454" t="e">
        <f ca="1">AL57</f>
        <v>#NAME?</v>
      </c>
      <c r="AM65" s="455"/>
      <c r="AN65" s="454" t="e">
        <f ca="1">AN57</f>
        <v>#NAME?</v>
      </c>
      <c r="AO65" s="455"/>
      <c r="AP65" s="454" t="e">
        <f ca="1">AP57</f>
        <v>#NAME?</v>
      </c>
      <c r="AQ65" s="455"/>
      <c r="AR65" s="454" t="e">
        <f ca="1">AR57</f>
        <v>#NAME?</v>
      </c>
      <c r="AS65" s="455"/>
      <c r="AT65" s="454" t="e">
        <f ca="1">AT57</f>
        <v>#NAME?</v>
      </c>
      <c r="AU65" s="455"/>
      <c r="AV65" s="454" t="e">
        <f ca="1">AV57</f>
        <v>#NAME?</v>
      </c>
      <c r="AW65" s="455"/>
      <c r="AX65" s="454" t="e">
        <f ca="1">AX57</f>
        <v>#NAME?</v>
      </c>
      <c r="AY65" s="455"/>
      <c r="AZ65" s="454" t="e">
        <f ca="1">AZ$8</f>
        <v>#NAME?</v>
      </c>
      <c r="BA65" s="455"/>
      <c r="BB65" s="454" t="e">
        <f ca="1">BB$8</f>
        <v>#NAME?</v>
      </c>
      <c r="BC65" s="455"/>
      <c r="BD65" s="454" t="e">
        <f ca="1">BD$8</f>
        <v>#NAME?</v>
      </c>
      <c r="BE65" s="455"/>
      <c r="BF65" s="454" t="e">
        <f ca="1">BF$8</f>
        <v>#NAME?</v>
      </c>
      <c r="BG65" s="455"/>
      <c r="BH65" s="454" t="e">
        <f ca="1">BH$8</f>
        <v>#NAME?</v>
      </c>
      <c r="BI65" s="455"/>
      <c r="BJ65" s="454" t="e">
        <f ca="1">BJ$8</f>
        <v>#NAME?</v>
      </c>
      <c r="BK65" s="455"/>
      <c r="BL65" s="454" t="e">
        <f ca="1">BL$8</f>
        <v>#NAME?</v>
      </c>
      <c r="BM65" s="455"/>
      <c r="BN65" s="454" t="e">
        <f ca="1">BN$8</f>
        <v>#NAME?</v>
      </c>
      <c r="BO65" s="455"/>
      <c r="BP65" s="454" t="e">
        <f ca="1">BP$8</f>
        <v>#NAME?</v>
      </c>
      <c r="BQ65" s="455"/>
      <c r="BR65" s="454" t="e">
        <f ca="1">BR$8</f>
        <v>#NAME?</v>
      </c>
      <c r="BS65" s="455"/>
      <c r="BT65" s="454" t="e">
        <f ca="1">BT$8</f>
        <v>#NAME?</v>
      </c>
      <c r="BU65" s="455"/>
      <c r="BV65" s="454" t="e">
        <f ca="1">BV$8</f>
        <v>#NAME?</v>
      </c>
      <c r="BW65" s="455"/>
      <c r="BX65" s="454" t="e">
        <f ca="1">BX$8</f>
        <v>#NAME?</v>
      </c>
      <c r="BY65" s="455"/>
      <c r="BZ65" s="454" t="e">
        <f ca="1">BZ$8</f>
        <v>#NAME?</v>
      </c>
      <c r="CA65" s="455"/>
      <c r="CB65" s="454" t="e">
        <f ca="1">CB$8</f>
        <v>#NAME?</v>
      </c>
      <c r="CC65" s="455"/>
      <c r="CD65" s="454" t="e">
        <f ca="1">CD$8</f>
        <v>#NAME?</v>
      </c>
      <c r="CE65" s="455"/>
      <c r="CF65" s="454" t="e">
        <f ca="1">CF$8</f>
        <v>#NAME?</v>
      </c>
      <c r="CG65" s="455"/>
      <c r="CH65" s="454" t="e">
        <f ca="1">CH$8</f>
        <v>#NAME?</v>
      </c>
      <c r="CI65" s="455"/>
      <c r="CJ65" s="454" t="e">
        <f ca="1">CJ$8</f>
        <v>#NAME?</v>
      </c>
      <c r="CK65" s="455"/>
      <c r="CL65" s="454" t="e">
        <f ca="1">CL$8</f>
        <v>#NAME?</v>
      </c>
      <c r="CM65" s="455"/>
      <c r="CN65" s="454" t="e">
        <f ca="1">CN$8</f>
        <v>#NAME?</v>
      </c>
      <c r="CO65" s="455"/>
      <c r="CP65" s="454" t="e">
        <f ca="1">CP$8</f>
        <v>#NAME?</v>
      </c>
      <c r="CQ65" s="455"/>
      <c r="CR65" s="454" t="e">
        <f ca="1">CR$8</f>
        <v>#NAME?</v>
      </c>
      <c r="CS65" s="455"/>
      <c r="CT65" s="454" t="e">
        <f ca="1">CT$8</f>
        <v>#NAME?</v>
      </c>
      <c r="CU65" s="455"/>
      <c r="CV65" s="454" t="e">
        <f ca="1">CV$8</f>
        <v>#NAME?</v>
      </c>
      <c r="CW65" s="455"/>
      <c r="CX65" s="454" t="e">
        <f ca="1">CX$8</f>
        <v>#NAME?</v>
      </c>
      <c r="CY65" s="455"/>
      <c r="CZ65" s="454" t="e">
        <f ca="1">CZ$8</f>
        <v>#NAME?</v>
      </c>
      <c r="DA65" s="455"/>
      <c r="DB65" s="454" t="e">
        <f ca="1">DB$8</f>
        <v>#NAME?</v>
      </c>
      <c r="DC65" s="455"/>
      <c r="DD65" s="454" t="e">
        <f ca="1">DD$8</f>
        <v>#NAME?</v>
      </c>
      <c r="DE65" s="455"/>
      <c r="DF65" s="454" t="e">
        <f ca="1">DF$8</f>
        <v>#NAME?</v>
      </c>
      <c r="DG65" s="455"/>
      <c r="DH65" s="454" t="e">
        <f ca="1">DH$8</f>
        <v>#NAME?</v>
      </c>
      <c r="DI65" s="455"/>
      <c r="DJ65" s="454" t="e">
        <f ca="1">DJ$8</f>
        <v>#NAME?</v>
      </c>
      <c r="DK65" s="455"/>
      <c r="DL65" s="454" t="e">
        <f ca="1">DL$8</f>
        <v>#NAME?</v>
      </c>
      <c r="DM65" s="455"/>
      <c r="DN65" s="454" t="e">
        <f ca="1">DN$8</f>
        <v>#NAME?</v>
      </c>
      <c r="DO65" s="455"/>
      <c r="DP65" s="454" t="e">
        <f ca="1">DP$8</f>
        <v>#NAME?</v>
      </c>
      <c r="DQ65" s="455"/>
    </row>
    <row r="66" spans="1:121" s="386" customFormat="1" x14ac:dyDescent="0.2">
      <c r="A66" s="385" t="s">
        <v>270</v>
      </c>
      <c r="B66" s="462">
        <v>0.62</v>
      </c>
      <c r="C66" s="463"/>
      <c r="D66" s="456">
        <v>0</v>
      </c>
      <c r="E66" s="457"/>
      <c r="F66" s="462">
        <v>0.38750000000000001</v>
      </c>
      <c r="G66" s="463"/>
      <c r="H66" s="462">
        <v>0.29569377990430623</v>
      </c>
      <c r="I66" s="463"/>
      <c r="J66" s="462">
        <v>2.456140350877193E-2</v>
      </c>
      <c r="K66" s="463"/>
      <c r="L66" s="462">
        <v>0.58931034482758615</v>
      </c>
      <c r="M66" s="463"/>
      <c r="N66" s="462">
        <v>0.10967741935483871</v>
      </c>
      <c r="O66" s="463"/>
      <c r="P66" s="462">
        <v>0.18559999999999999</v>
      </c>
      <c r="Q66" s="463"/>
      <c r="R66" s="462">
        <v>0.11669477234401349</v>
      </c>
      <c r="S66" s="463"/>
      <c r="T66" s="462">
        <v>0.13071428571428573</v>
      </c>
      <c r="U66" s="463"/>
      <c r="V66" s="462">
        <v>6.6339869281045752E-2</v>
      </c>
      <c r="W66" s="463"/>
      <c r="X66" s="462">
        <v>3.7853107344632771E-2</v>
      </c>
      <c r="Y66" s="463"/>
      <c r="Z66" s="462">
        <f>((Z67+Z68)-(Z70+Z72))/(Z67+Z68)</f>
        <v>0.20189873417721518</v>
      </c>
      <c r="AA66" s="463"/>
      <c r="AB66" s="462">
        <f>((AB67+AB68)-(AB70+AB72))/(AB67+AB68)</f>
        <v>0.19933774834437087</v>
      </c>
      <c r="AC66" s="463"/>
      <c r="AD66" s="462">
        <f>((AD67+AD68)-(AD70+AD72))/(AD67+AD68)</f>
        <v>0.43657142857142855</v>
      </c>
      <c r="AE66" s="463"/>
      <c r="AF66" s="462">
        <f>((AF67+AF68)-(AF70+AF72))/(AF67+AF68)</f>
        <v>0.34222222222222221</v>
      </c>
      <c r="AG66" s="463"/>
      <c r="AH66" s="462">
        <f>((AH67+AH68)-(AH70+AH72))/(AH67+AH68)</f>
        <v>0.26937499999999998</v>
      </c>
      <c r="AI66" s="463"/>
      <c r="AJ66" s="462">
        <f>((AJ67+AJ68)-(AJ70+AJ72))/(AJ67+AJ68)</f>
        <v>0.20973348783314022</v>
      </c>
      <c r="AK66" s="463"/>
      <c r="AL66" s="462">
        <f>((AL67+AL68)-(AL70+AL72))/(AL67+AL68)</f>
        <v>0.28176100628930817</v>
      </c>
      <c r="AM66" s="463"/>
      <c r="AN66" s="462">
        <f>((AN67+AN68)-(AN70+AN72))/(AN67+AN68)</f>
        <v>0.18733333333333332</v>
      </c>
      <c r="AO66" s="463"/>
      <c r="AP66" s="462">
        <f>((AP67+AP68)-(AP70+AP72))/(AP67+AP68)</f>
        <v>8.7741935483870964E-2</v>
      </c>
      <c r="AQ66" s="463"/>
      <c r="AR66" s="462">
        <f>((AR67+AR68)-(AR70+AR72))/(AR67+AR68)</f>
        <v>2.8169014084507044E-3</v>
      </c>
      <c r="AS66" s="463"/>
      <c r="AT66" s="462">
        <f>((AT67+AT68)-(AT70+AT72))/(AT67+AT68)</f>
        <v>8.6046511627906982E-2</v>
      </c>
      <c r="AU66" s="463"/>
      <c r="AV66" s="462">
        <f>((AV67+AV68)-(AV70+AV72))/(AV67+AV68)</f>
        <v>2.5143678160919541E-2</v>
      </c>
      <c r="AW66" s="463"/>
      <c r="AX66" s="462">
        <f>((AX67+AX68)-(AX70+AX72))/(AX67+AX68)</f>
        <v>2.1645021645021644E-2</v>
      </c>
      <c r="AY66" s="463"/>
      <c r="AZ66" s="462">
        <f>((AZ67+AZ68)-(AZ70+AZ72))/(AZ67+AZ68)</f>
        <v>6.2710721510451789E-2</v>
      </c>
      <c r="BA66" s="463"/>
      <c r="BB66" s="462">
        <f>((BB67+BB68)-(BB70+BB72))/(BB67+BB68)</f>
        <v>0.14256756756756755</v>
      </c>
      <c r="BC66" s="463"/>
      <c r="BD66" s="462">
        <f>((BD67+BD68)-(BD70+BD72))/(BD67+BD68)</f>
        <v>6.4375000000000002E-2</v>
      </c>
      <c r="BE66" s="463"/>
      <c r="BF66" s="462">
        <f>((BF67+BF68)-(BF70+BF72))/(BF67+BF68)</f>
        <v>6.3907486305538649E-2</v>
      </c>
      <c r="BG66" s="463"/>
      <c r="BH66" s="462">
        <f>((BH67+BH68)-(BH70+BH72))/(BH67+BH68)</f>
        <v>1.5384615384615385E-3</v>
      </c>
      <c r="BI66" s="463"/>
      <c r="BJ66" s="462">
        <f>((BJ67+BJ68)-(BJ70+BJ72))/(BJ67+BJ68)</f>
        <v>4.6122994652406414E-2</v>
      </c>
      <c r="BK66" s="463"/>
      <c r="BL66" s="462">
        <f>((BL67+BL68)-(BL70+BL72))/(BL67+BL68)</f>
        <v>8.3832335329341312E-2</v>
      </c>
      <c r="BM66" s="463"/>
      <c r="BN66" s="462">
        <f>((BN67+BN68)-(BN70+BN72))/(BN67+BN68)</f>
        <v>8.9895470383275264E-2</v>
      </c>
      <c r="BO66" s="463"/>
      <c r="BP66" s="462">
        <f>((BP67+BP68)-(BP70+BP72))/(BP67+BP68)</f>
        <v>0.10506329113924051</v>
      </c>
      <c r="BQ66" s="463"/>
      <c r="BR66" s="462">
        <f>((BR67+BR68)-(BR70+BR72))/(BR67+BR68)</f>
        <v>0.12890365448504984</v>
      </c>
      <c r="BS66" s="463"/>
      <c r="BT66" s="462">
        <f>((BT67+BT68)-(BT70+BT72))/(BT67+BT68)</f>
        <v>0.10801393728222997</v>
      </c>
      <c r="BU66" s="463"/>
      <c r="BV66" s="462">
        <f>((BV67+BV68)-(BV70+BV72))/(BV67+BV68)</f>
        <v>0.14261838440111421</v>
      </c>
      <c r="BW66" s="463"/>
      <c r="BX66" s="462">
        <f>((BX67+BX68)-(BX70+BX72))/(BX67+BX68)</f>
        <v>7.2040498442367595E-2</v>
      </c>
      <c r="BY66" s="463"/>
      <c r="BZ66" s="462">
        <f>((BZ67+BZ68)-(BZ70+BZ72))/(BZ67+BZ68)</f>
        <v>8.877131099353322E-2</v>
      </c>
      <c r="CA66" s="463"/>
      <c r="CB66" s="462">
        <f>((CB67+CB68)-(CB70+CB72))/(CB67+CB68)</f>
        <v>5.1612903225806452E-2</v>
      </c>
      <c r="CC66" s="463"/>
      <c r="CD66" s="462">
        <f>((CD67+CD68)-(CD70+CD72))/(CD67+CD68)</f>
        <v>0.215633423180593</v>
      </c>
      <c r="CE66" s="463"/>
      <c r="CF66" s="462">
        <f>((CF67+CF68)-(CF70+CF72))/(CF67+CF68)</f>
        <v>0.10170366546205473</v>
      </c>
      <c r="CG66" s="463"/>
      <c r="CH66" s="462">
        <f>((CD67+CD68)-(CD70+CD72))/(CD67+CD68)</f>
        <v>0.215633423180593</v>
      </c>
      <c r="CI66" s="463"/>
      <c r="CJ66" s="462">
        <f>((CJ67+CJ68)-(CJ70+CJ72))/(CJ67+CJ68)</f>
        <v>7.6683937823834203E-2</v>
      </c>
      <c r="CK66" s="463"/>
      <c r="CL66" s="462">
        <f>((CL67+CL68)-(CL70+CL72))/(CL67+CL68)</f>
        <v>8.1578947368421056E-2</v>
      </c>
      <c r="CM66" s="463"/>
      <c r="CN66" s="462">
        <f>((CN67+CN68)-(CN70+CN72))/(CN67+CN68)</f>
        <v>0.1954954954954955</v>
      </c>
      <c r="CO66" s="463"/>
      <c r="CP66" s="462">
        <f>((CP67+CP68)-(CP70+CP72))/(CP67+CP68)</f>
        <v>0.12231404958677686</v>
      </c>
      <c r="CQ66" s="463"/>
      <c r="CR66" s="462" t="e">
        <f>((CR67+CR68)-(CR70+CR72))/(CR67+CR68)</f>
        <v>#DIV/0!</v>
      </c>
      <c r="CS66" s="463"/>
      <c r="CT66" s="462" t="e">
        <f>((CT67+CT68)-(CT70+CT72))/(CT67+CT68)</f>
        <v>#DIV/0!</v>
      </c>
      <c r="CU66" s="463"/>
      <c r="CV66" s="462" t="e">
        <f>((CV67+CV68)-(CV70+CV72))/(CV67+CV68)</f>
        <v>#DIV/0!</v>
      </c>
      <c r="CW66" s="463"/>
      <c r="CX66" s="462" t="e">
        <f>((CX67+CX68)-(CX70+CX72))/(CX67+CX68)</f>
        <v>#DIV/0!</v>
      </c>
      <c r="CY66" s="463"/>
      <c r="CZ66" s="462" t="e">
        <f>((CZ67+CZ68)-(CZ70+CZ72))/(CZ67+CZ68)</f>
        <v>#DIV/0!</v>
      </c>
      <c r="DA66" s="463"/>
      <c r="DB66" s="462" t="e">
        <f>((DB67+DB68)-(DB70+DB72))/(DB67+DB68)</f>
        <v>#DIV/0!</v>
      </c>
      <c r="DC66" s="463"/>
      <c r="DD66" s="462" t="e">
        <f>((DD67+DD68)-(DD70+DD72))/(DD67+DD68)</f>
        <v>#DIV/0!</v>
      </c>
      <c r="DE66" s="463"/>
      <c r="DF66" s="462" t="e">
        <f>((DF67+DF68)-(DF70+DF72))/(DF67+DF68)</f>
        <v>#DIV/0!</v>
      </c>
      <c r="DG66" s="463"/>
      <c r="DH66" s="462" t="e">
        <f>((DH67+DH68)-(DH70+DH72))/(DH67+DH68)</f>
        <v>#DIV/0!</v>
      </c>
      <c r="DI66" s="463"/>
      <c r="DJ66" s="462" t="e">
        <f>((DJ67+DJ68)-(DJ70+DJ72))/(DJ67+DJ68)</f>
        <v>#DIV/0!</v>
      </c>
      <c r="DK66" s="463"/>
      <c r="DL66" s="462" t="e">
        <f>((DL67+DL68)-(DL70+DL72))/(DL67+DL68)</f>
        <v>#DIV/0!</v>
      </c>
      <c r="DM66" s="463"/>
      <c r="DN66" s="462" t="e">
        <f>((DN67+DN68)-(DN70+DN72))/(DN67+DN68)</f>
        <v>#DIV/0!</v>
      </c>
      <c r="DO66" s="463"/>
      <c r="DP66" s="462" t="e">
        <f>((DP67+DP68)-(DP70+DP72))/(DP67+DP68)</f>
        <v>#DIV/0!</v>
      </c>
      <c r="DQ66" s="463"/>
    </row>
    <row r="67" spans="1:121" s="389" customFormat="1" x14ac:dyDescent="0.2">
      <c r="A67" s="387" t="s">
        <v>271</v>
      </c>
      <c r="B67" s="485">
        <v>1025</v>
      </c>
      <c r="C67" s="486"/>
      <c r="D67" s="488">
        <v>0</v>
      </c>
      <c r="E67" s="515"/>
      <c r="F67" s="485">
        <v>1610</v>
      </c>
      <c r="G67" s="486"/>
      <c r="H67" s="485">
        <v>1990</v>
      </c>
      <c r="I67" s="486"/>
      <c r="J67" s="485">
        <v>1700</v>
      </c>
      <c r="K67" s="486"/>
      <c r="L67" s="485">
        <v>1250</v>
      </c>
      <c r="M67" s="486"/>
      <c r="N67" s="485">
        <v>1550</v>
      </c>
      <c r="O67" s="486"/>
      <c r="P67" s="485">
        <v>1780</v>
      </c>
      <c r="Q67" s="486"/>
      <c r="R67" s="485">
        <v>1810</v>
      </c>
      <c r="S67" s="486"/>
      <c r="T67" s="485">
        <v>1400</v>
      </c>
      <c r="U67" s="486"/>
      <c r="V67" s="485">
        <v>1530</v>
      </c>
      <c r="W67" s="486"/>
      <c r="X67" s="485">
        <v>1770</v>
      </c>
      <c r="Y67" s="486"/>
      <c r="Z67" s="485">
        <v>1580</v>
      </c>
      <c r="AA67" s="486"/>
      <c r="AB67" s="485">
        <v>1510</v>
      </c>
      <c r="AC67" s="486"/>
      <c r="AD67" s="485">
        <v>1750</v>
      </c>
      <c r="AE67" s="486"/>
      <c r="AF67" s="485">
        <v>1800</v>
      </c>
      <c r="AG67" s="486"/>
      <c r="AH67" s="485">
        <v>1600</v>
      </c>
      <c r="AI67" s="486"/>
      <c r="AJ67" s="485">
        <v>1640</v>
      </c>
      <c r="AK67" s="486"/>
      <c r="AL67" s="485">
        <v>1590</v>
      </c>
      <c r="AM67" s="486"/>
      <c r="AN67" s="485">
        <v>1500</v>
      </c>
      <c r="AO67" s="486"/>
      <c r="AP67" s="485">
        <v>1550</v>
      </c>
      <c r="AQ67" s="486"/>
      <c r="AR67" s="485">
        <v>1420</v>
      </c>
      <c r="AS67" s="486"/>
      <c r="AT67" s="485">
        <v>1290</v>
      </c>
      <c r="AU67" s="486"/>
      <c r="AV67" s="485">
        <v>1392</v>
      </c>
      <c r="AW67" s="486"/>
      <c r="AX67" s="485">
        <v>1386</v>
      </c>
      <c r="AY67" s="486"/>
      <c r="AZ67" s="485">
        <v>1483</v>
      </c>
      <c r="BA67" s="486"/>
      <c r="BB67" s="485">
        <v>1480</v>
      </c>
      <c r="BC67" s="486"/>
      <c r="BD67" s="485">
        <v>1600</v>
      </c>
      <c r="BE67" s="486"/>
      <c r="BF67" s="485">
        <v>1643</v>
      </c>
      <c r="BG67" s="486"/>
      <c r="BH67" s="485">
        <v>1300</v>
      </c>
      <c r="BI67" s="486"/>
      <c r="BJ67" s="485">
        <v>1496</v>
      </c>
      <c r="BK67" s="486"/>
      <c r="BL67" s="485">
        <v>1670</v>
      </c>
      <c r="BM67" s="486"/>
      <c r="BN67" s="485">
        <v>1435</v>
      </c>
      <c r="BO67" s="486"/>
      <c r="BP67" s="485">
        <v>1580</v>
      </c>
      <c r="BQ67" s="486"/>
      <c r="BR67" s="485">
        <v>1505</v>
      </c>
      <c r="BS67" s="486"/>
      <c r="BT67" s="485">
        <v>1435</v>
      </c>
      <c r="BU67" s="486"/>
      <c r="BV67" s="485">
        <v>1795</v>
      </c>
      <c r="BW67" s="486"/>
      <c r="BX67" s="485">
        <v>1663</v>
      </c>
      <c r="BY67" s="486"/>
      <c r="BZ67" s="485">
        <v>1701</v>
      </c>
      <c r="CA67" s="486"/>
      <c r="CB67" s="485">
        <v>1860</v>
      </c>
      <c r="CC67" s="486"/>
      <c r="CD67" s="485">
        <v>1855</v>
      </c>
      <c r="CE67" s="486"/>
      <c r="CF67" s="485">
        <v>1937</v>
      </c>
      <c r="CG67" s="486"/>
      <c r="CH67" s="485">
        <v>2219</v>
      </c>
      <c r="CI67" s="486"/>
      <c r="CJ67" s="485">
        <v>1930</v>
      </c>
      <c r="CK67" s="486"/>
      <c r="CL67" s="485">
        <v>2280</v>
      </c>
      <c r="CM67" s="486"/>
      <c r="CN67" s="485">
        <v>2220</v>
      </c>
      <c r="CO67" s="486"/>
      <c r="CP67" s="485">
        <v>1815</v>
      </c>
      <c r="CQ67" s="486"/>
      <c r="CR67" s="485">
        <v>0</v>
      </c>
      <c r="CS67" s="486"/>
      <c r="CT67" s="485">
        <v>0</v>
      </c>
      <c r="CU67" s="486"/>
      <c r="CV67" s="485">
        <v>0</v>
      </c>
      <c r="CW67" s="486"/>
      <c r="CX67" s="485">
        <v>0</v>
      </c>
      <c r="CY67" s="486"/>
      <c r="CZ67" s="485">
        <v>0</v>
      </c>
      <c r="DA67" s="486"/>
      <c r="DB67" s="485">
        <v>0</v>
      </c>
      <c r="DC67" s="486"/>
      <c r="DD67" s="485">
        <v>0</v>
      </c>
      <c r="DE67" s="486"/>
      <c r="DF67" s="485">
        <v>0</v>
      </c>
      <c r="DG67" s="486"/>
      <c r="DH67" s="485">
        <v>0</v>
      </c>
      <c r="DI67" s="486"/>
      <c r="DJ67" s="485">
        <v>0</v>
      </c>
      <c r="DK67" s="486"/>
      <c r="DL67" s="485">
        <v>0</v>
      </c>
      <c r="DM67" s="486"/>
      <c r="DN67" s="485">
        <v>0</v>
      </c>
      <c r="DO67" s="486"/>
      <c r="DP67" s="485">
        <v>0</v>
      </c>
      <c r="DQ67" s="486"/>
    </row>
    <row r="68" spans="1:121" s="389" customFormat="1" x14ac:dyDescent="0.2">
      <c r="A68" s="387" t="s">
        <v>272</v>
      </c>
      <c r="B68" s="485">
        <v>0</v>
      </c>
      <c r="C68" s="486"/>
      <c r="D68" s="488">
        <v>0</v>
      </c>
      <c r="E68" s="515"/>
      <c r="F68" s="485">
        <v>1830</v>
      </c>
      <c r="G68" s="486"/>
      <c r="H68" s="485">
        <v>2190</v>
      </c>
      <c r="I68" s="486"/>
      <c r="J68" s="485">
        <v>1720</v>
      </c>
      <c r="K68" s="486"/>
      <c r="L68" s="485">
        <v>1650</v>
      </c>
      <c r="M68" s="486"/>
      <c r="N68" s="485">
        <v>1550</v>
      </c>
      <c r="O68" s="486"/>
      <c r="P68" s="485">
        <v>1970</v>
      </c>
      <c r="Q68" s="486"/>
      <c r="R68" s="485">
        <v>1155</v>
      </c>
      <c r="S68" s="486"/>
      <c r="T68" s="485">
        <v>1400</v>
      </c>
      <c r="U68" s="486"/>
      <c r="V68" s="485">
        <v>1530</v>
      </c>
      <c r="W68" s="486"/>
      <c r="X68" s="485">
        <v>1770</v>
      </c>
      <c r="Y68" s="486"/>
      <c r="Z68" s="485">
        <v>1580</v>
      </c>
      <c r="AA68" s="486"/>
      <c r="AB68" s="485">
        <v>1510</v>
      </c>
      <c r="AC68" s="486"/>
      <c r="AD68" s="485">
        <v>1750</v>
      </c>
      <c r="AE68" s="486"/>
      <c r="AF68" s="485">
        <v>1800</v>
      </c>
      <c r="AG68" s="486"/>
      <c r="AH68" s="485">
        <v>1600</v>
      </c>
      <c r="AI68" s="486"/>
      <c r="AJ68" s="485">
        <v>949</v>
      </c>
      <c r="AK68" s="486"/>
      <c r="AL68" s="485">
        <v>1590</v>
      </c>
      <c r="AM68" s="486"/>
      <c r="AN68" s="485">
        <v>1500</v>
      </c>
      <c r="AO68" s="486"/>
      <c r="AP68" s="485">
        <v>1550</v>
      </c>
      <c r="AQ68" s="486"/>
      <c r="AR68" s="485">
        <f>AR67</f>
        <v>1420</v>
      </c>
      <c r="AS68" s="486"/>
      <c r="AT68" s="485">
        <f>AT67</f>
        <v>1290</v>
      </c>
      <c r="AU68" s="486"/>
      <c r="AV68" s="485">
        <f>AV67</f>
        <v>1392</v>
      </c>
      <c r="AW68" s="486"/>
      <c r="AX68" s="485">
        <f>AX67</f>
        <v>1386</v>
      </c>
      <c r="AY68" s="486"/>
      <c r="AZ68" s="485">
        <f>AZ67</f>
        <v>1483</v>
      </c>
      <c r="BA68" s="486"/>
      <c r="BB68" s="485">
        <f>BB67</f>
        <v>1480</v>
      </c>
      <c r="BC68" s="486"/>
      <c r="BD68" s="485">
        <f>BD67</f>
        <v>1600</v>
      </c>
      <c r="BE68" s="486"/>
      <c r="BF68" s="485">
        <f>BF67</f>
        <v>1643</v>
      </c>
      <c r="BG68" s="486"/>
      <c r="BH68" s="485">
        <f>BH67</f>
        <v>1300</v>
      </c>
      <c r="BI68" s="486"/>
      <c r="BJ68" s="485">
        <f>BJ67</f>
        <v>1496</v>
      </c>
      <c r="BK68" s="486"/>
      <c r="BL68" s="485">
        <f>BL67</f>
        <v>1670</v>
      </c>
      <c r="BM68" s="486"/>
      <c r="BN68" s="485">
        <f>BN67</f>
        <v>1435</v>
      </c>
      <c r="BO68" s="486"/>
      <c r="BP68" s="485">
        <f>BP67</f>
        <v>1580</v>
      </c>
      <c r="BQ68" s="486"/>
      <c r="BR68" s="485">
        <f>BR67</f>
        <v>1505</v>
      </c>
      <c r="BS68" s="486"/>
      <c r="BT68" s="485">
        <f>BT67</f>
        <v>1435</v>
      </c>
      <c r="BU68" s="486"/>
      <c r="BV68" s="485">
        <f>BV67</f>
        <v>1795</v>
      </c>
      <c r="BW68" s="486"/>
      <c r="BX68" s="485">
        <v>905</v>
      </c>
      <c r="BY68" s="486"/>
      <c r="BZ68" s="485">
        <f>BZ67</f>
        <v>1701</v>
      </c>
      <c r="CA68" s="486"/>
      <c r="CB68" s="485">
        <f>CB67</f>
        <v>1860</v>
      </c>
      <c r="CC68" s="486"/>
      <c r="CD68" s="485">
        <f>CD67</f>
        <v>1855</v>
      </c>
      <c r="CE68" s="486"/>
      <c r="CF68" s="485">
        <f>CF67</f>
        <v>1937</v>
      </c>
      <c r="CG68" s="486"/>
      <c r="CH68" s="485">
        <f>CH67</f>
        <v>2219</v>
      </c>
      <c r="CI68" s="486"/>
      <c r="CJ68" s="485">
        <f>CJ67</f>
        <v>1930</v>
      </c>
      <c r="CK68" s="486"/>
      <c r="CL68" s="485">
        <f>CL67</f>
        <v>2280</v>
      </c>
      <c r="CM68" s="486"/>
      <c r="CN68" s="485">
        <v>2220</v>
      </c>
      <c r="CO68" s="486"/>
      <c r="CP68" s="485">
        <v>1815</v>
      </c>
      <c r="CQ68" s="486"/>
      <c r="CR68" s="485">
        <f>CR67</f>
        <v>0</v>
      </c>
      <c r="CS68" s="486"/>
      <c r="CT68" s="485">
        <f>CT67</f>
        <v>0</v>
      </c>
      <c r="CU68" s="486"/>
      <c r="CV68" s="485">
        <f>CV67</f>
        <v>0</v>
      </c>
      <c r="CW68" s="486"/>
      <c r="CX68" s="485">
        <f>CX67</f>
        <v>0</v>
      </c>
      <c r="CY68" s="486"/>
      <c r="CZ68" s="485">
        <f>CZ67</f>
        <v>0</v>
      </c>
      <c r="DA68" s="486"/>
      <c r="DB68" s="485">
        <f>DB67</f>
        <v>0</v>
      </c>
      <c r="DC68" s="486"/>
      <c r="DD68" s="485">
        <f>DD67</f>
        <v>0</v>
      </c>
      <c r="DE68" s="486"/>
      <c r="DF68" s="485">
        <f>DF67</f>
        <v>0</v>
      </c>
      <c r="DG68" s="486"/>
      <c r="DH68" s="485">
        <f>DH67</f>
        <v>0</v>
      </c>
      <c r="DI68" s="486"/>
      <c r="DJ68" s="485">
        <f>DJ67</f>
        <v>0</v>
      </c>
      <c r="DK68" s="486"/>
      <c r="DL68" s="485">
        <f>DL67</f>
        <v>0</v>
      </c>
      <c r="DM68" s="486"/>
      <c r="DN68" s="485">
        <f>DN67</f>
        <v>0</v>
      </c>
      <c r="DO68" s="486"/>
      <c r="DP68" s="485">
        <f>DP67</f>
        <v>0</v>
      </c>
      <c r="DQ68" s="486"/>
    </row>
    <row r="69" spans="1:121" s="386" customFormat="1" x14ac:dyDescent="0.2">
      <c r="A69" s="385" t="s">
        <v>273</v>
      </c>
      <c r="B69" s="462">
        <v>0.37</v>
      </c>
      <c r="C69" s="463"/>
      <c r="D69" s="456">
        <v>0</v>
      </c>
      <c r="E69" s="457"/>
      <c r="F69" s="462">
        <v>0.21290000000000001</v>
      </c>
      <c r="G69" s="463"/>
      <c r="H69" s="462">
        <v>8.673469387755102E-2</v>
      </c>
      <c r="I69" s="463"/>
      <c r="J69" s="462">
        <v>0.14090368608799048</v>
      </c>
      <c r="K69" s="463"/>
      <c r="L69" s="462">
        <v>0.10579345088161209</v>
      </c>
      <c r="M69" s="463"/>
      <c r="N69" s="462">
        <v>9.6923076923076917E-2</v>
      </c>
      <c r="O69" s="463"/>
      <c r="P69" s="462">
        <v>0.11016346837242359</v>
      </c>
      <c r="Q69" s="463"/>
      <c r="R69" s="462">
        <v>0.13387978142076504</v>
      </c>
      <c r="S69" s="463"/>
      <c r="T69" s="462">
        <v>6.3270336894001647E-2</v>
      </c>
      <c r="U69" s="463"/>
      <c r="V69" s="462">
        <v>0</v>
      </c>
      <c r="W69" s="463"/>
      <c r="X69" s="462">
        <v>0.19671168526130359</v>
      </c>
      <c r="Y69" s="463"/>
      <c r="Z69" s="462">
        <f>((Z70-Z73)/(Z70))</f>
        <v>3.2513877874702619E-2</v>
      </c>
      <c r="AA69" s="463"/>
      <c r="AB69" s="462">
        <f>((AB70-AB73)/(AB70))</f>
        <v>6.6170388751033912E-2</v>
      </c>
      <c r="AC69" s="463"/>
      <c r="AD69" s="462">
        <f>((AD70-AD73)/(AD70))</f>
        <v>0.10344827586206896</v>
      </c>
      <c r="AE69" s="463"/>
      <c r="AF69" s="462">
        <f>((AF70-AF73)/(AF70))</f>
        <v>4.3918918918918921E-2</v>
      </c>
      <c r="AG69" s="463"/>
      <c r="AH69" s="462">
        <f>((AH70-AH73)/(AH70))</f>
        <v>7.1856287425149698E-2</v>
      </c>
      <c r="AI69" s="463"/>
      <c r="AJ69" s="462">
        <f>((AJ70-AJ73)/(AJ70))</f>
        <v>1.276207839562443E-2</v>
      </c>
      <c r="AK69" s="463"/>
      <c r="AL69" s="462">
        <f>((AL70-AL73)/(AL70))</f>
        <v>5.0788091068301226E-2</v>
      </c>
      <c r="AM69" s="463"/>
      <c r="AN69" s="462">
        <f>((AN70-AN73)/(AN70))</f>
        <v>0.12797374897456931</v>
      </c>
      <c r="AO69" s="463"/>
      <c r="AP69" s="462">
        <f>((AP70-AP73)/(AP70))</f>
        <v>0.18033946251768035</v>
      </c>
      <c r="AQ69" s="463"/>
      <c r="AR69" s="462">
        <f>((AR70-AR73)/(AR70))</f>
        <v>0.125</v>
      </c>
      <c r="AS69" s="463"/>
      <c r="AT69" s="462">
        <f>((AT70-AT73)/(AT70))</f>
        <v>-5.0890585241730277E-2</v>
      </c>
      <c r="AU69" s="463"/>
      <c r="AV69" s="462">
        <f>((AV70-AV73)/(AV70))</f>
        <v>8.7693441414885775E-2</v>
      </c>
      <c r="AW69" s="463"/>
      <c r="AX69" s="462">
        <f>((AX70-AX73)/(AX70))</f>
        <v>8.2595870206489674E-2</v>
      </c>
      <c r="AY69" s="463"/>
      <c r="AZ69" s="462">
        <f>((AZ70-AZ73)/(AZ70))</f>
        <v>0.15035971223021583</v>
      </c>
      <c r="BA69" s="463"/>
      <c r="BB69" s="462">
        <f>((BB70-BB73)/(BB70))</f>
        <v>0.13002364066193853</v>
      </c>
      <c r="BC69" s="463"/>
      <c r="BD69" s="462">
        <f>((BD70-BD73)/(BD70))</f>
        <v>0.20106880427521709</v>
      </c>
      <c r="BE69" s="463"/>
      <c r="BF69" s="462">
        <f>((BF70-BF73)/(BF70))</f>
        <v>0.23862158647594278</v>
      </c>
      <c r="BG69" s="463"/>
      <c r="BH69" s="462">
        <f>((BH70-BH73)/(BH70))</f>
        <v>0.14098613251155623</v>
      </c>
      <c r="BI69" s="463"/>
      <c r="BJ69" s="462">
        <f>((BJ70-BJ73)/(BJ70))</f>
        <v>1.401541695865452E-2</v>
      </c>
      <c r="BK69" s="463"/>
      <c r="BL69" s="462">
        <f>((BL70-BL73)/(BL70))</f>
        <v>0.165359477124183</v>
      </c>
      <c r="BM69" s="463"/>
      <c r="BN69" s="462">
        <f>((BN70-BN73)/(BN70))</f>
        <v>9.8774885145482383E-2</v>
      </c>
      <c r="BO69" s="463"/>
      <c r="BP69" s="462">
        <f>((BP70-BP73)/(BP70))</f>
        <v>2.3338048090523339E-2</v>
      </c>
      <c r="BQ69" s="463"/>
      <c r="BR69" s="462">
        <f>((BR70-BR73)/(BR70))</f>
        <v>4.0427154843630818E-2</v>
      </c>
      <c r="BS69" s="463"/>
      <c r="BT69" s="462">
        <f>((BT70-BT73)/(BT70))</f>
        <v>6.7187499999999997E-2</v>
      </c>
      <c r="BU69" s="463"/>
      <c r="BV69" s="462">
        <f>((BV70-BV73)/(BV70))</f>
        <v>9.9415204678362568E-2</v>
      </c>
      <c r="BW69" s="463"/>
      <c r="BX69" s="462">
        <f>((BX70-BX73)/(BX70))</f>
        <v>8.7280108254397831E-2</v>
      </c>
      <c r="BY69" s="463"/>
      <c r="BZ69" s="462">
        <f>((BZ70-BZ73)/(BZ70))</f>
        <v>0.18838709677419355</v>
      </c>
      <c r="CA69" s="463"/>
      <c r="CB69" s="462">
        <f>((CB70-CB73)/(CB70))</f>
        <v>0.3231292517006803</v>
      </c>
      <c r="CC69" s="463"/>
      <c r="CD69" s="462">
        <f>((CD70-CD73)/(CD70))</f>
        <v>0.12371134020618557</v>
      </c>
      <c r="CE69" s="463"/>
      <c r="CF69" s="462">
        <f>((CF70-CF73)/(CF70))</f>
        <v>0.14655172413793102</v>
      </c>
      <c r="CG69" s="463"/>
      <c r="CH69" s="462">
        <f>((CH70-CH73)/(CH70))</f>
        <v>0.14237935977066413</v>
      </c>
      <c r="CI69" s="463"/>
      <c r="CJ69" s="462">
        <f>((CJ70-CJ73)/(CJ70))</f>
        <v>0.12570145903479238</v>
      </c>
      <c r="CK69" s="463"/>
      <c r="CL69" s="462">
        <f>((CL70-CL73)/(CL70))</f>
        <v>0.11843361986628462</v>
      </c>
      <c r="CM69" s="463"/>
      <c r="CN69" s="462">
        <f>((CN70-CN73)/(CN70))</f>
        <v>5.8790593505039193E-2</v>
      </c>
      <c r="CO69" s="463"/>
      <c r="CP69" s="462">
        <f>((CP70-CP73)/(CP70))</f>
        <v>0.12115505335844319</v>
      </c>
      <c r="CQ69" s="463"/>
      <c r="CR69" s="462" t="e">
        <f>((CR70-CR73)/(CR70))</f>
        <v>#DIV/0!</v>
      </c>
      <c r="CS69" s="463"/>
      <c r="CT69" s="462" t="e">
        <f>((CT70-CT73)/(CT70))</f>
        <v>#REF!</v>
      </c>
      <c r="CU69" s="463"/>
      <c r="CV69" s="462" t="e">
        <f>((CV70-CV73)/(CV70))</f>
        <v>#REF!</v>
      </c>
      <c r="CW69" s="463"/>
      <c r="CX69" s="462" t="e">
        <f>((CX70-CX73)/(CX70))</f>
        <v>#REF!</v>
      </c>
      <c r="CY69" s="463"/>
      <c r="CZ69" s="462" t="e">
        <f>((CZ70-CZ73)/(CZ70))</f>
        <v>#REF!</v>
      </c>
      <c r="DA69" s="463"/>
      <c r="DB69" s="462" t="e">
        <f>((DB70-DB73)/(DB70))</f>
        <v>#REF!</v>
      </c>
      <c r="DC69" s="463"/>
      <c r="DD69" s="462" t="e">
        <f>((DD70-DD73)/(DD70))</f>
        <v>#REF!</v>
      </c>
      <c r="DE69" s="463"/>
      <c r="DF69" s="462" t="e">
        <f>((DF70-DF73)/(DF70))</f>
        <v>#REF!</v>
      </c>
      <c r="DG69" s="463"/>
      <c r="DH69" s="462" t="e">
        <f>((DH70-DH73)/(DH70))</f>
        <v>#DIV/0!</v>
      </c>
      <c r="DI69" s="463"/>
      <c r="DJ69" s="462" t="e">
        <f>((DJ70-DJ73)/(DJ70))</f>
        <v>#DIV/0!</v>
      </c>
      <c r="DK69" s="463"/>
      <c r="DL69" s="462" t="e">
        <f>((DL70-DL73)/(DL70))</f>
        <v>#DIV/0!</v>
      </c>
      <c r="DM69" s="463"/>
      <c r="DN69" s="462" t="e">
        <f>((DN70-DN73)/(DN70))</f>
        <v>#DIV/0!</v>
      </c>
      <c r="DO69" s="463"/>
      <c r="DP69" s="462" t="e">
        <f>((DP70-DP73)/(DP70))</f>
        <v>#DIV/0!</v>
      </c>
      <c r="DQ69" s="463"/>
    </row>
    <row r="70" spans="1:121" s="389" customFormat="1" x14ac:dyDescent="0.2">
      <c r="A70" s="387" t="s">
        <v>274</v>
      </c>
      <c r="B70" s="485">
        <v>0</v>
      </c>
      <c r="C70" s="486"/>
      <c r="D70" s="488">
        <v>0</v>
      </c>
      <c r="E70" s="515"/>
      <c r="F70" s="485">
        <v>986</v>
      </c>
      <c r="G70" s="486"/>
      <c r="H70" s="485">
        <v>1372</v>
      </c>
      <c r="I70" s="486"/>
      <c r="J70" s="485">
        <v>1682</v>
      </c>
      <c r="K70" s="486"/>
      <c r="L70" s="485">
        <v>1191</v>
      </c>
      <c r="M70" s="486"/>
      <c r="N70" s="485">
        <v>1300</v>
      </c>
      <c r="O70" s="486"/>
      <c r="P70" s="485">
        <v>1407</v>
      </c>
      <c r="Q70" s="486"/>
      <c r="R70" s="485">
        <v>1464</v>
      </c>
      <c r="S70" s="486"/>
      <c r="T70" s="485">
        <v>1217</v>
      </c>
      <c r="U70" s="486"/>
      <c r="V70" s="485">
        <v>1457</v>
      </c>
      <c r="W70" s="486"/>
      <c r="X70" s="485">
        <v>1703</v>
      </c>
      <c r="Y70" s="486"/>
      <c r="Z70" s="485">
        <v>1261</v>
      </c>
      <c r="AA70" s="486"/>
      <c r="AB70" s="485">
        <v>1209</v>
      </c>
      <c r="AC70" s="486"/>
      <c r="AD70" s="485">
        <v>986</v>
      </c>
      <c r="AE70" s="486"/>
      <c r="AF70" s="485">
        <v>1184</v>
      </c>
      <c r="AG70" s="486"/>
      <c r="AH70" s="485">
        <v>1169</v>
      </c>
      <c r="AI70" s="486"/>
      <c r="AJ70" s="485">
        <v>1097</v>
      </c>
      <c r="AK70" s="486"/>
      <c r="AL70" s="485">
        <v>1142</v>
      </c>
      <c r="AM70" s="486"/>
      <c r="AN70" s="485">
        <v>1219</v>
      </c>
      <c r="AO70" s="486"/>
      <c r="AP70" s="485">
        <v>1414</v>
      </c>
      <c r="AQ70" s="486"/>
      <c r="AR70" s="485">
        <v>1416</v>
      </c>
      <c r="AS70" s="486"/>
      <c r="AT70" s="485">
        <v>1179</v>
      </c>
      <c r="AU70" s="486"/>
      <c r="AV70" s="485">
        <v>1357</v>
      </c>
      <c r="AW70" s="486"/>
      <c r="AX70" s="485">
        <v>1356</v>
      </c>
      <c r="AY70" s="486"/>
      <c r="AZ70" s="485">
        <v>1390</v>
      </c>
      <c r="BA70" s="486"/>
      <c r="BB70" s="485">
        <v>1269</v>
      </c>
      <c r="BC70" s="486"/>
      <c r="BD70" s="485">
        <v>1497</v>
      </c>
      <c r="BE70" s="486"/>
      <c r="BF70" s="485">
        <v>1538</v>
      </c>
      <c r="BG70" s="486"/>
      <c r="BH70" s="485">
        <v>1298</v>
      </c>
      <c r="BI70" s="486"/>
      <c r="BJ70" s="485">
        <v>1427</v>
      </c>
      <c r="BK70" s="486"/>
      <c r="BL70" s="485">
        <v>1530</v>
      </c>
      <c r="BM70" s="486"/>
      <c r="BN70" s="485">
        <v>1306</v>
      </c>
      <c r="BO70" s="486"/>
      <c r="BP70" s="485">
        <v>1414</v>
      </c>
      <c r="BQ70" s="486"/>
      <c r="BR70" s="485">
        <v>1311</v>
      </c>
      <c r="BS70" s="486"/>
      <c r="BT70" s="485">
        <v>1280</v>
      </c>
      <c r="BU70" s="486"/>
      <c r="BV70" s="485">
        <v>1539</v>
      </c>
      <c r="BW70" s="486"/>
      <c r="BX70" s="485">
        <v>1478</v>
      </c>
      <c r="BY70" s="486"/>
      <c r="BZ70" s="485">
        <v>1550</v>
      </c>
      <c r="CA70" s="486"/>
      <c r="CB70" s="485">
        <v>1764</v>
      </c>
      <c r="CC70" s="486"/>
      <c r="CD70" s="485">
        <v>1455</v>
      </c>
      <c r="CE70" s="486"/>
      <c r="CF70" s="485">
        <v>1740</v>
      </c>
      <c r="CG70" s="486"/>
      <c r="CH70" s="485">
        <v>2093</v>
      </c>
      <c r="CI70" s="486"/>
      <c r="CJ70" s="485">
        <v>1782</v>
      </c>
      <c r="CK70" s="486"/>
      <c r="CL70" s="485">
        <v>2094</v>
      </c>
      <c r="CM70" s="486"/>
      <c r="CN70" s="485">
        <v>1786</v>
      </c>
      <c r="CO70" s="486"/>
      <c r="CP70" s="485">
        <v>1593</v>
      </c>
      <c r="CQ70" s="486"/>
      <c r="CR70" s="485">
        <v>0</v>
      </c>
      <c r="CS70" s="486"/>
      <c r="CT70" s="485">
        <v>0</v>
      </c>
      <c r="CU70" s="486"/>
      <c r="CV70" s="485">
        <v>0</v>
      </c>
      <c r="CW70" s="486"/>
      <c r="CX70" s="485">
        <v>0</v>
      </c>
      <c r="CY70" s="486"/>
      <c r="CZ70" s="485">
        <v>0</v>
      </c>
      <c r="DA70" s="486"/>
      <c r="DB70" s="485">
        <v>0</v>
      </c>
      <c r="DC70" s="486"/>
      <c r="DD70" s="485">
        <v>0</v>
      </c>
      <c r="DE70" s="486"/>
      <c r="DF70" s="485">
        <v>0</v>
      </c>
      <c r="DG70" s="486"/>
      <c r="DH70" s="485">
        <v>0</v>
      </c>
      <c r="DI70" s="486"/>
      <c r="DJ70" s="485">
        <v>0</v>
      </c>
      <c r="DK70" s="486"/>
      <c r="DL70" s="485">
        <v>0</v>
      </c>
      <c r="DM70" s="486"/>
      <c r="DN70" s="485">
        <v>0</v>
      </c>
      <c r="DO70" s="486"/>
      <c r="DP70" s="485">
        <v>0</v>
      </c>
      <c r="DQ70" s="486"/>
    </row>
    <row r="71" spans="1:121" s="386" customFormat="1" x14ac:dyDescent="0.2">
      <c r="A71" s="385" t="s">
        <v>275</v>
      </c>
      <c r="B71" s="462">
        <v>0</v>
      </c>
      <c r="C71" s="463"/>
      <c r="D71" s="456">
        <v>0</v>
      </c>
      <c r="E71" s="457"/>
      <c r="F71" s="462">
        <v>0.21</v>
      </c>
      <c r="G71" s="463"/>
      <c r="H71" s="462">
        <v>0.33842239185750639</v>
      </c>
      <c r="I71" s="463"/>
      <c r="J71" s="462">
        <v>0.22249093107617895</v>
      </c>
      <c r="K71" s="463"/>
      <c r="L71" s="462" t="e">
        <v>#DIV/0!</v>
      </c>
      <c r="M71" s="463"/>
      <c r="N71" s="462">
        <v>0.23904109589041095</v>
      </c>
      <c r="O71" s="463"/>
      <c r="P71" s="462">
        <v>0.43837279902853671</v>
      </c>
      <c r="Q71" s="463"/>
      <c r="R71" s="462">
        <v>0</v>
      </c>
      <c r="S71" s="463"/>
      <c r="T71" s="462">
        <v>0.18570254724732949</v>
      </c>
      <c r="U71" s="463"/>
      <c r="V71" s="462">
        <v>0.14214285714285715</v>
      </c>
      <c r="W71" s="463"/>
      <c r="X71" s="462">
        <v>0.22607163828537874</v>
      </c>
      <c r="Y71" s="463"/>
      <c r="Z71" s="462">
        <f>((Z72-Z74)/(Z72))</f>
        <v>0.17605075337034101</v>
      </c>
      <c r="AA71" s="463"/>
      <c r="AB71" s="462">
        <f>((AB72-AB74)/(AB72))</f>
        <v>0.21670802315963605</v>
      </c>
      <c r="AC71" s="463"/>
      <c r="AD71" s="462">
        <f>((AD72-AD74)/(AD72))</f>
        <v>0.28498985801217036</v>
      </c>
      <c r="AE71" s="463"/>
      <c r="AF71" s="462">
        <f>((AF72-AF74)/(AF72))</f>
        <v>0.13935810810810811</v>
      </c>
      <c r="AG71" s="463"/>
      <c r="AH71" s="462">
        <f>((AH72-AH74)/(AH72))</f>
        <v>0.16424294268605646</v>
      </c>
      <c r="AI71" s="463"/>
      <c r="AJ71" s="462">
        <f>((AJ72-AJ74)/(AJ72))</f>
        <v>0</v>
      </c>
      <c r="AK71" s="463"/>
      <c r="AL71" s="462">
        <f>((AL72-AL74)/(AL72))</f>
        <v>9.5446584938704032E-2</v>
      </c>
      <c r="AM71" s="463"/>
      <c r="AN71" s="462">
        <f>((AN72-AN74)/(AN72))</f>
        <v>4.3478260869565216E-2</v>
      </c>
      <c r="AO71" s="463"/>
      <c r="AP71" s="462">
        <f>((AP72-AP74)/(AP72))</f>
        <v>0.17043847241867044</v>
      </c>
      <c r="AQ71" s="463"/>
      <c r="AR71" s="462">
        <f>((AR72-AR74)/(AR72))</f>
        <v>0.19915254237288135</v>
      </c>
      <c r="AS71" s="463"/>
      <c r="AT71" s="462">
        <f>((AT72-AT74)/(AT72))</f>
        <v>6.1068702290076333E-2</v>
      </c>
      <c r="AU71" s="463"/>
      <c r="AV71" s="462">
        <f>((AV72-AV74)/(AV72))</f>
        <v>0.31908621960206335</v>
      </c>
      <c r="AW71" s="463"/>
      <c r="AX71" s="462">
        <f>((AX72-AX74)/(AX72))</f>
        <v>0.30899705014749262</v>
      </c>
      <c r="AY71" s="463"/>
      <c r="AZ71" s="462">
        <f>((AZ72-AZ74)/(AZ72))</f>
        <v>0.28848920863309352</v>
      </c>
      <c r="BA71" s="463"/>
      <c r="BB71" s="462">
        <f>((BB72-BB74)/(BB72))</f>
        <v>0.29472025216706066</v>
      </c>
      <c r="BC71" s="463"/>
      <c r="BD71" s="462">
        <f>((BD72-BD74)/(BD72))</f>
        <v>0.38944555778223111</v>
      </c>
      <c r="BE71" s="463"/>
      <c r="BF71" s="462">
        <f>((BF72-BF74)/(BF72))</f>
        <v>0.39596879063719115</v>
      </c>
      <c r="BG71" s="463"/>
      <c r="BH71" s="462">
        <f>((BH72-BH74)/(BH72))</f>
        <v>0.37981510015408321</v>
      </c>
      <c r="BI71" s="463"/>
      <c r="BJ71" s="462">
        <f>((BJ72-BJ74)/(BJ72))</f>
        <v>0.29852838121934128</v>
      </c>
      <c r="BK71" s="463"/>
      <c r="BL71" s="462">
        <f>((BL72-BL74)/(BL72))</f>
        <v>0.36993464052287583</v>
      </c>
      <c r="BM71" s="463"/>
      <c r="BN71" s="462">
        <f>((BN72-BN74)/(BN72))</f>
        <v>0.32542113323124044</v>
      </c>
      <c r="BO71" s="463"/>
      <c r="BP71" s="462">
        <f>((BP72-BP74)/(BP72))</f>
        <v>0.33380480905233378</v>
      </c>
      <c r="BQ71" s="463"/>
      <c r="BR71" s="462">
        <f>((BR72-BR74)/(BR72))</f>
        <v>0.33867276887871856</v>
      </c>
      <c r="BS71" s="463"/>
      <c r="BT71" s="462">
        <f>((BT72-BT74)/(BT72))</f>
        <v>0.33281250000000001</v>
      </c>
      <c r="BU71" s="463"/>
      <c r="BV71" s="462">
        <f>((BV72-BV74)/(BV72))</f>
        <v>0.35802469135802467</v>
      </c>
      <c r="BW71" s="463"/>
      <c r="BX71" s="462">
        <f>((BX72-BX74)/(BX72))</f>
        <v>0</v>
      </c>
      <c r="BY71" s="463"/>
      <c r="BZ71" s="462">
        <f>((BZ72-BZ74)/(BZ72))</f>
        <v>0.44064516129032261</v>
      </c>
      <c r="CA71" s="463"/>
      <c r="CB71" s="462">
        <f>((CB72-CB74)/(CB72))</f>
        <v>0.51587301587301593</v>
      </c>
      <c r="CC71" s="463"/>
      <c r="CD71" s="462">
        <f>((CD72-CD74)/(CD72))</f>
        <v>0.43024054982817872</v>
      </c>
      <c r="CE71" s="463"/>
      <c r="CF71" s="462">
        <f>((CF72-CF74)/(CF72))</f>
        <v>0.40057471264367817</v>
      </c>
      <c r="CG71" s="463"/>
      <c r="CH71" s="462">
        <f>((CH72-CH74)/(CH72))</f>
        <v>0.35547061634018157</v>
      </c>
      <c r="CI71" s="463"/>
      <c r="CJ71" s="462">
        <f>((CJ72-CJ74)/(CJ72))</f>
        <v>0.36868686868686867</v>
      </c>
      <c r="CK71" s="463"/>
      <c r="CL71" s="462">
        <f>((CL72-CL74)/(CL72))</f>
        <v>0.34001910219675263</v>
      </c>
      <c r="CM71" s="463"/>
      <c r="CN71" s="462">
        <f>((CN72-CN74)/(CN72))</f>
        <v>0.32082866741321386</v>
      </c>
      <c r="CO71" s="463"/>
      <c r="CP71" s="462">
        <f>((CP72-CP74)/(CP72))</f>
        <v>0.43753923414940366</v>
      </c>
      <c r="CQ71" s="463"/>
      <c r="CR71" s="462" t="e">
        <f>((CR72-CR74)/(CR72))</f>
        <v>#DIV/0!</v>
      </c>
      <c r="CS71" s="463"/>
      <c r="CT71" s="462" t="e">
        <f>((CT72-CT74)/(CT72))</f>
        <v>#REF!</v>
      </c>
      <c r="CU71" s="463"/>
      <c r="CV71" s="462" t="e">
        <f>((CV72-CV74)/(CV72))</f>
        <v>#REF!</v>
      </c>
      <c r="CW71" s="463"/>
      <c r="CX71" s="462" t="e">
        <f>((CX72-CX74)/(CX72))</f>
        <v>#REF!</v>
      </c>
      <c r="CY71" s="463"/>
      <c r="CZ71" s="462" t="e">
        <f>((CZ72-CZ74)/(CZ72))</f>
        <v>#REF!</v>
      </c>
      <c r="DA71" s="463"/>
      <c r="DB71" s="462" t="e">
        <f>((DB72-DB74)/(DB72))</f>
        <v>#REF!</v>
      </c>
      <c r="DC71" s="463"/>
      <c r="DD71" s="462" t="e">
        <f>((DD72-DD74)/(DD72))</f>
        <v>#REF!</v>
      </c>
      <c r="DE71" s="463"/>
      <c r="DF71" s="462" t="e">
        <f>((DF72-DF74)/(DF72))</f>
        <v>#REF!</v>
      </c>
      <c r="DG71" s="463"/>
      <c r="DH71" s="462" t="e">
        <f>((DH72-DH74)/(DH72))</f>
        <v>#DIV/0!</v>
      </c>
      <c r="DI71" s="463"/>
      <c r="DJ71" s="462" t="e">
        <f>((DJ72-DJ74)/(DJ72))</f>
        <v>#DIV/0!</v>
      </c>
      <c r="DK71" s="463"/>
      <c r="DL71" s="462" t="e">
        <f>((DL72-DL74)/(DL72))</f>
        <v>#DIV/0!</v>
      </c>
      <c r="DM71" s="463"/>
      <c r="DN71" s="462" t="e">
        <f>((DN72-DN74)/(DN72))</f>
        <v>#DIV/0!</v>
      </c>
      <c r="DO71" s="463"/>
      <c r="DP71" s="462" t="e">
        <f>((DP72-DP74)/(DP72))</f>
        <v>#DIV/0!</v>
      </c>
      <c r="DQ71" s="463"/>
    </row>
    <row r="72" spans="1:121" s="389" customFormat="1" x14ac:dyDescent="0.2">
      <c r="A72" s="387" t="s">
        <v>276</v>
      </c>
      <c r="B72" s="485"/>
      <c r="C72" s="486"/>
      <c r="D72" s="488">
        <v>0</v>
      </c>
      <c r="E72" s="515"/>
      <c r="F72" s="485">
        <v>986</v>
      </c>
      <c r="G72" s="486"/>
      <c r="H72" s="485">
        <v>1572</v>
      </c>
      <c r="I72" s="486"/>
      <c r="J72" s="485">
        <v>1654</v>
      </c>
      <c r="K72" s="486"/>
      <c r="L72" s="485">
        <v>0</v>
      </c>
      <c r="M72" s="486"/>
      <c r="N72" s="485">
        <v>1460</v>
      </c>
      <c r="O72" s="486"/>
      <c r="P72" s="485">
        <v>1647</v>
      </c>
      <c r="Q72" s="486"/>
      <c r="R72" s="485">
        <v>1155</v>
      </c>
      <c r="S72" s="486"/>
      <c r="T72" s="485">
        <v>1217</v>
      </c>
      <c r="U72" s="486"/>
      <c r="V72" s="485">
        <v>1400</v>
      </c>
      <c r="W72" s="486"/>
      <c r="X72" s="485">
        <v>1703</v>
      </c>
      <c r="Y72" s="486"/>
      <c r="Z72" s="485">
        <v>1261</v>
      </c>
      <c r="AA72" s="486"/>
      <c r="AB72" s="485">
        <v>1209</v>
      </c>
      <c r="AC72" s="486"/>
      <c r="AD72" s="485">
        <v>986</v>
      </c>
      <c r="AE72" s="486"/>
      <c r="AF72" s="485">
        <v>1184</v>
      </c>
      <c r="AG72" s="486"/>
      <c r="AH72" s="485">
        <v>1169</v>
      </c>
      <c r="AI72" s="486"/>
      <c r="AJ72" s="485">
        <v>949</v>
      </c>
      <c r="AK72" s="486"/>
      <c r="AL72" s="485">
        <v>1142</v>
      </c>
      <c r="AM72" s="486"/>
      <c r="AN72" s="485">
        <v>1219</v>
      </c>
      <c r="AO72" s="486"/>
      <c r="AP72" s="485">
        <v>1414</v>
      </c>
      <c r="AQ72" s="486"/>
      <c r="AR72" s="485">
        <f>AR70</f>
        <v>1416</v>
      </c>
      <c r="AS72" s="486"/>
      <c r="AT72" s="485">
        <f>AT70</f>
        <v>1179</v>
      </c>
      <c r="AU72" s="486"/>
      <c r="AV72" s="485">
        <f>AV70</f>
        <v>1357</v>
      </c>
      <c r="AW72" s="486"/>
      <c r="AX72" s="485">
        <f>AX70</f>
        <v>1356</v>
      </c>
      <c r="AY72" s="486"/>
      <c r="AZ72" s="485">
        <f>AZ70</f>
        <v>1390</v>
      </c>
      <c r="BA72" s="486"/>
      <c r="BB72" s="485">
        <f>BB70</f>
        <v>1269</v>
      </c>
      <c r="BC72" s="486"/>
      <c r="BD72" s="485">
        <f>BD70</f>
        <v>1497</v>
      </c>
      <c r="BE72" s="486"/>
      <c r="BF72" s="485">
        <f>BF70</f>
        <v>1538</v>
      </c>
      <c r="BG72" s="486"/>
      <c r="BH72" s="485">
        <f>BH70</f>
        <v>1298</v>
      </c>
      <c r="BI72" s="486"/>
      <c r="BJ72" s="485">
        <f>BJ70</f>
        <v>1427</v>
      </c>
      <c r="BK72" s="486"/>
      <c r="BL72" s="485">
        <f>BL70</f>
        <v>1530</v>
      </c>
      <c r="BM72" s="486"/>
      <c r="BN72" s="485">
        <f>BN70</f>
        <v>1306</v>
      </c>
      <c r="BO72" s="486"/>
      <c r="BP72" s="485">
        <f>BP70</f>
        <v>1414</v>
      </c>
      <c r="BQ72" s="486"/>
      <c r="BR72" s="485">
        <f>BR70</f>
        <v>1311</v>
      </c>
      <c r="BS72" s="486"/>
      <c r="BT72" s="485">
        <f>BT70</f>
        <v>1280</v>
      </c>
      <c r="BU72" s="486"/>
      <c r="BV72" s="485">
        <f>BV70</f>
        <v>1539</v>
      </c>
      <c r="BW72" s="486"/>
      <c r="BX72" s="485">
        <v>905</v>
      </c>
      <c r="BY72" s="486"/>
      <c r="BZ72" s="485">
        <f>BZ70</f>
        <v>1550</v>
      </c>
      <c r="CA72" s="486"/>
      <c r="CB72" s="485">
        <f>CB70</f>
        <v>1764</v>
      </c>
      <c r="CC72" s="486"/>
      <c r="CD72" s="485">
        <f>CD70</f>
        <v>1455</v>
      </c>
      <c r="CE72" s="486"/>
      <c r="CF72" s="485">
        <f>CF70</f>
        <v>1740</v>
      </c>
      <c r="CG72" s="486"/>
      <c r="CH72" s="485">
        <f>CH70</f>
        <v>2093</v>
      </c>
      <c r="CI72" s="486"/>
      <c r="CJ72" s="485">
        <f>CJ70</f>
        <v>1782</v>
      </c>
      <c r="CK72" s="486"/>
      <c r="CL72" s="485">
        <f>CL70</f>
        <v>2094</v>
      </c>
      <c r="CM72" s="486"/>
      <c r="CN72" s="485">
        <v>1786</v>
      </c>
      <c r="CO72" s="486"/>
      <c r="CP72" s="485">
        <v>1593</v>
      </c>
      <c r="CQ72" s="486"/>
      <c r="CR72" s="485">
        <f>CR70</f>
        <v>0</v>
      </c>
      <c r="CS72" s="486"/>
      <c r="CT72" s="485">
        <f>CT70</f>
        <v>0</v>
      </c>
      <c r="CU72" s="486"/>
      <c r="CV72" s="485">
        <f>CV70</f>
        <v>0</v>
      </c>
      <c r="CW72" s="486"/>
      <c r="CX72" s="485">
        <f>CX70</f>
        <v>0</v>
      </c>
      <c r="CY72" s="486"/>
      <c r="CZ72" s="485">
        <f>CZ70</f>
        <v>0</v>
      </c>
      <c r="DA72" s="486"/>
      <c r="DB72" s="485">
        <f>DB70</f>
        <v>0</v>
      </c>
      <c r="DC72" s="486"/>
      <c r="DD72" s="485">
        <f>DD70</f>
        <v>0</v>
      </c>
      <c r="DE72" s="486"/>
      <c r="DF72" s="485">
        <f>DF70</f>
        <v>0</v>
      </c>
      <c r="DG72" s="486"/>
      <c r="DH72" s="485">
        <f>DH70</f>
        <v>0</v>
      </c>
      <c r="DI72" s="486"/>
      <c r="DJ72" s="485">
        <f>DJ70</f>
        <v>0</v>
      </c>
      <c r="DK72" s="486"/>
      <c r="DL72" s="485">
        <f>DL70</f>
        <v>0</v>
      </c>
      <c r="DM72" s="486"/>
      <c r="DN72" s="485">
        <f>DN70</f>
        <v>0</v>
      </c>
      <c r="DO72" s="486"/>
      <c r="DP72" s="485">
        <f>DP70</f>
        <v>0</v>
      </c>
      <c r="DQ72" s="486"/>
    </row>
    <row r="73" spans="1:121" s="389" customFormat="1" ht="14.25" customHeight="1" x14ac:dyDescent="0.2">
      <c r="A73" s="387" t="s">
        <v>277</v>
      </c>
      <c r="B73" s="485"/>
      <c r="C73" s="486"/>
      <c r="D73" s="488"/>
      <c r="E73" s="515"/>
      <c r="F73" s="485"/>
      <c r="G73" s="486"/>
      <c r="H73" s="485">
        <v>1253</v>
      </c>
      <c r="I73" s="486"/>
      <c r="J73" s="485">
        <v>1445</v>
      </c>
      <c r="K73" s="486"/>
      <c r="L73" s="485">
        <v>1065</v>
      </c>
      <c r="M73" s="486"/>
      <c r="N73" s="485">
        <v>1174</v>
      </c>
      <c r="O73" s="486"/>
      <c r="P73" s="485">
        <v>1252</v>
      </c>
      <c r="Q73" s="486"/>
      <c r="R73" s="485">
        <v>1268</v>
      </c>
      <c r="S73" s="486"/>
      <c r="T73" s="485">
        <v>1140</v>
      </c>
      <c r="U73" s="486"/>
      <c r="V73" s="485">
        <v>1457</v>
      </c>
      <c r="W73" s="486"/>
      <c r="X73" s="485">
        <v>1368</v>
      </c>
      <c r="Y73" s="486"/>
      <c r="Z73" s="485">
        <f>Produção!AT64</f>
        <v>1220</v>
      </c>
      <c r="AA73" s="486"/>
      <c r="AB73" s="485">
        <f>Produção!AU64</f>
        <v>1129</v>
      </c>
      <c r="AC73" s="486"/>
      <c r="AD73" s="485">
        <v>884</v>
      </c>
      <c r="AE73" s="486"/>
      <c r="AF73" s="485">
        <v>1132</v>
      </c>
      <c r="AG73" s="486"/>
      <c r="AH73" s="485">
        <v>1085</v>
      </c>
      <c r="AI73" s="486"/>
      <c r="AJ73" s="485">
        <v>1083</v>
      </c>
      <c r="AK73" s="486"/>
      <c r="AL73" s="485">
        <v>1084</v>
      </c>
      <c r="AM73" s="486"/>
      <c r="AN73" s="485">
        <f>Produção!BC77</f>
        <v>1063</v>
      </c>
      <c r="AO73" s="486"/>
      <c r="AP73" s="485">
        <f>Produção!BD77</f>
        <v>1159</v>
      </c>
      <c r="AQ73" s="486"/>
      <c r="AR73" s="485">
        <f>Produção!BG77</f>
        <v>1239</v>
      </c>
      <c r="AS73" s="486"/>
      <c r="AT73" s="485">
        <f>Produção!BM77</f>
        <v>1239</v>
      </c>
      <c r="AU73" s="486"/>
      <c r="AV73" s="485">
        <f>Produção!BO77</f>
        <v>1238</v>
      </c>
      <c r="AW73" s="486"/>
      <c r="AX73" s="485">
        <f>Produção!BP77</f>
        <v>1244</v>
      </c>
      <c r="AY73" s="486"/>
      <c r="AZ73" s="485">
        <f>Produção!BQ77</f>
        <v>1181</v>
      </c>
      <c r="BA73" s="486"/>
      <c r="BB73" s="485">
        <f>Produção!BR77</f>
        <v>1104</v>
      </c>
      <c r="BC73" s="486"/>
      <c r="BD73" s="485">
        <f>Produção!BS77</f>
        <v>1196</v>
      </c>
      <c r="BE73" s="486"/>
      <c r="BF73" s="485">
        <f>Produção!BT77</f>
        <v>1171</v>
      </c>
      <c r="BG73" s="486"/>
      <c r="BH73" s="485">
        <f>Produção!BU77</f>
        <v>1115</v>
      </c>
      <c r="BI73" s="486"/>
      <c r="BJ73" s="485">
        <f>Produção!BV77</f>
        <v>1407</v>
      </c>
      <c r="BK73" s="486"/>
      <c r="BL73" s="485">
        <f>Produção!BW77</f>
        <v>1277</v>
      </c>
      <c r="BM73" s="486"/>
      <c r="BN73" s="485">
        <f>Produção!BX77</f>
        <v>1177</v>
      </c>
      <c r="BO73" s="486"/>
      <c r="BP73" s="485">
        <f>Produção!BY77</f>
        <v>1381</v>
      </c>
      <c r="BQ73" s="486"/>
      <c r="BR73" s="485">
        <f>Produção!BZ77</f>
        <v>1258</v>
      </c>
      <c r="BS73" s="486"/>
      <c r="BT73" s="485">
        <f>Produção!CA77</f>
        <v>1194</v>
      </c>
      <c r="BU73" s="486"/>
      <c r="BV73" s="485">
        <f>Produção!CB77</f>
        <v>1386</v>
      </c>
      <c r="BW73" s="486"/>
      <c r="BX73" s="485">
        <f>Produção!CC64</f>
        <v>1349</v>
      </c>
      <c r="BY73" s="486"/>
      <c r="BZ73" s="485">
        <f>Produção!BZ77</f>
        <v>1258</v>
      </c>
      <c r="CA73" s="486"/>
      <c r="CB73" s="485">
        <f>Produção!CA77</f>
        <v>1194</v>
      </c>
      <c r="CC73" s="486"/>
      <c r="CD73" s="485">
        <f>Produção!CF77</f>
        <v>1275</v>
      </c>
      <c r="CE73" s="486"/>
      <c r="CF73" s="485">
        <f>Produção!CG77</f>
        <v>1485</v>
      </c>
      <c r="CG73" s="486"/>
      <c r="CH73" s="485">
        <f>Produção!CH77</f>
        <v>1795</v>
      </c>
      <c r="CI73" s="486"/>
      <c r="CJ73" s="485">
        <f>Produção!CI77</f>
        <v>1558</v>
      </c>
      <c r="CK73" s="486"/>
      <c r="CL73" s="485">
        <f>Produção!CJ77</f>
        <v>1846</v>
      </c>
      <c r="CM73" s="486"/>
      <c r="CN73" s="485">
        <f>Produção!CK77</f>
        <v>1681</v>
      </c>
      <c r="CO73" s="486"/>
      <c r="CP73" s="485">
        <f>Produção!CL77</f>
        <v>1400</v>
      </c>
      <c r="CQ73" s="486"/>
      <c r="CR73" s="485">
        <f>Produção!CY77</f>
        <v>0</v>
      </c>
      <c r="CS73" s="486"/>
      <c r="CT73" s="485" t="e">
        <f>Produção!#REF!</f>
        <v>#REF!</v>
      </c>
      <c r="CU73" s="486"/>
      <c r="CV73" s="485" t="e">
        <f>Produção!#REF!</f>
        <v>#REF!</v>
      </c>
      <c r="CW73" s="486"/>
      <c r="CX73" s="485" t="e">
        <f>Produção!#REF!</f>
        <v>#REF!</v>
      </c>
      <c r="CY73" s="486"/>
      <c r="CZ73" s="485" t="e">
        <f>Produção!#REF!</f>
        <v>#REF!</v>
      </c>
      <c r="DA73" s="486"/>
      <c r="DB73" s="485" t="e">
        <f>Produção!#REF!</f>
        <v>#REF!</v>
      </c>
      <c r="DC73" s="486"/>
      <c r="DD73" s="485" t="e">
        <f>Produção!#REF!</f>
        <v>#REF!</v>
      </c>
      <c r="DE73" s="486"/>
      <c r="DF73" s="485" t="e">
        <f>Produção!#REF!</f>
        <v>#REF!</v>
      </c>
      <c r="DG73" s="486"/>
      <c r="DH73" s="485">
        <f>Produção!DA77</f>
        <v>0</v>
      </c>
      <c r="DI73" s="486"/>
      <c r="DJ73" s="485">
        <f>Produção!DC77</f>
        <v>0</v>
      </c>
      <c r="DK73" s="486"/>
      <c r="DL73" s="485">
        <f>Produção!DE77</f>
        <v>0</v>
      </c>
      <c r="DM73" s="486"/>
      <c r="DN73" s="485">
        <f>Produção!DG77</f>
        <v>0</v>
      </c>
      <c r="DO73" s="486"/>
      <c r="DP73" s="485">
        <f>Produção!DI77</f>
        <v>0</v>
      </c>
      <c r="DQ73" s="486"/>
    </row>
    <row r="74" spans="1:121" s="389" customFormat="1" x14ac:dyDescent="0.2">
      <c r="A74" s="387" t="s">
        <v>278</v>
      </c>
      <c r="B74" s="485"/>
      <c r="C74" s="486"/>
      <c r="D74" s="488"/>
      <c r="E74" s="515"/>
      <c r="F74" s="485"/>
      <c r="G74" s="486"/>
      <c r="H74" s="485">
        <v>1040</v>
      </c>
      <c r="I74" s="486"/>
      <c r="J74" s="485">
        <v>1286</v>
      </c>
      <c r="K74" s="486"/>
      <c r="L74" s="485">
        <v>898</v>
      </c>
      <c r="M74" s="486"/>
      <c r="N74" s="485">
        <v>1111</v>
      </c>
      <c r="O74" s="486"/>
      <c r="P74" s="485">
        <v>925</v>
      </c>
      <c r="Q74" s="486"/>
      <c r="R74" s="485">
        <v>1155</v>
      </c>
      <c r="S74" s="486"/>
      <c r="T74" s="485">
        <v>991</v>
      </c>
      <c r="U74" s="486"/>
      <c r="V74" s="485">
        <v>1201</v>
      </c>
      <c r="W74" s="486"/>
      <c r="X74" s="485">
        <v>1318</v>
      </c>
      <c r="Y74" s="486"/>
      <c r="Z74" s="485">
        <f>Produção!AT65</f>
        <v>1039</v>
      </c>
      <c r="AA74" s="486"/>
      <c r="AB74" s="485">
        <f>Produção!AU65</f>
        <v>947</v>
      </c>
      <c r="AC74" s="486"/>
      <c r="AD74" s="485">
        <f>Produção!AV65</f>
        <v>705</v>
      </c>
      <c r="AE74" s="486"/>
      <c r="AF74" s="485">
        <f>Produção!AW65</f>
        <v>1019</v>
      </c>
      <c r="AG74" s="486"/>
      <c r="AH74" s="485">
        <f>Produção!AX65</f>
        <v>977</v>
      </c>
      <c r="AI74" s="486"/>
      <c r="AJ74" s="485">
        <f>Produção!AY65</f>
        <v>949</v>
      </c>
      <c r="AK74" s="486"/>
      <c r="AL74" s="485">
        <f>Produção!AZ65</f>
        <v>1033</v>
      </c>
      <c r="AM74" s="486"/>
      <c r="AN74" s="485">
        <f>Produção!BC65</f>
        <v>1166</v>
      </c>
      <c r="AO74" s="486"/>
      <c r="AP74" s="485">
        <f>Produção!BD65</f>
        <v>1173</v>
      </c>
      <c r="AQ74" s="486"/>
      <c r="AR74" s="485">
        <f>Produção!BG65</f>
        <v>1134</v>
      </c>
      <c r="AS74" s="486"/>
      <c r="AT74" s="485">
        <f>Produção!BM65</f>
        <v>1107</v>
      </c>
      <c r="AU74" s="486"/>
      <c r="AV74" s="485">
        <f>Produção!BO65</f>
        <v>924</v>
      </c>
      <c r="AW74" s="486"/>
      <c r="AX74" s="485">
        <f>Produção!BP65</f>
        <v>937</v>
      </c>
      <c r="AY74" s="486"/>
      <c r="AZ74" s="485">
        <f>Produção!BQ65</f>
        <v>989</v>
      </c>
      <c r="BA74" s="486"/>
      <c r="BB74" s="485">
        <f>Produção!BR65</f>
        <v>895</v>
      </c>
      <c r="BC74" s="486"/>
      <c r="BD74" s="485">
        <f>Produção!BS65</f>
        <v>914</v>
      </c>
      <c r="BE74" s="486"/>
      <c r="BF74" s="485">
        <f>Produção!BT65</f>
        <v>929</v>
      </c>
      <c r="BG74" s="486"/>
      <c r="BH74" s="485">
        <f>Produção!BU65</f>
        <v>805</v>
      </c>
      <c r="BI74" s="486"/>
      <c r="BJ74" s="485">
        <f>Produção!BV65</f>
        <v>1001</v>
      </c>
      <c r="BK74" s="486"/>
      <c r="BL74" s="485">
        <f>Produção!BW65</f>
        <v>964</v>
      </c>
      <c r="BM74" s="486"/>
      <c r="BN74" s="485">
        <f>Produção!BX65</f>
        <v>881</v>
      </c>
      <c r="BO74" s="486"/>
      <c r="BP74" s="485">
        <f>Produção!BY65</f>
        <v>942</v>
      </c>
      <c r="BQ74" s="486"/>
      <c r="BR74" s="485">
        <f>Produção!BZ65</f>
        <v>867</v>
      </c>
      <c r="BS74" s="486"/>
      <c r="BT74" s="485">
        <f>Produção!CA65</f>
        <v>854</v>
      </c>
      <c r="BU74" s="486"/>
      <c r="BV74" s="485">
        <f>Produção!CB65</f>
        <v>988</v>
      </c>
      <c r="BW74" s="486"/>
      <c r="BX74" s="485">
        <f>Produção!CC65</f>
        <v>905</v>
      </c>
      <c r="BY74" s="486"/>
      <c r="BZ74" s="485">
        <f>Produção!BZ65</f>
        <v>867</v>
      </c>
      <c r="CA74" s="486"/>
      <c r="CB74" s="485">
        <f>Produção!CA65</f>
        <v>854</v>
      </c>
      <c r="CC74" s="486"/>
      <c r="CD74" s="485">
        <f>Produção!CF65</f>
        <v>829</v>
      </c>
      <c r="CE74" s="486"/>
      <c r="CF74" s="485">
        <f>Produção!CG65</f>
        <v>1043</v>
      </c>
      <c r="CG74" s="486"/>
      <c r="CH74" s="485">
        <f>Produção!CH65</f>
        <v>1349</v>
      </c>
      <c r="CI74" s="486"/>
      <c r="CJ74" s="485">
        <f>Produção!CI65</f>
        <v>1125</v>
      </c>
      <c r="CK74" s="486"/>
      <c r="CL74" s="485">
        <f>Produção!CJ65</f>
        <v>1382</v>
      </c>
      <c r="CM74" s="486"/>
      <c r="CN74" s="485">
        <f>Produção!CK65</f>
        <v>1213</v>
      </c>
      <c r="CO74" s="486"/>
      <c r="CP74" s="485">
        <f>Produção!CL65</f>
        <v>896</v>
      </c>
      <c r="CQ74" s="486"/>
      <c r="CR74" s="485">
        <f>Produção!CY65</f>
        <v>0</v>
      </c>
      <c r="CS74" s="486"/>
      <c r="CT74" s="485" t="e">
        <f>Produção!#REF!</f>
        <v>#REF!</v>
      </c>
      <c r="CU74" s="486"/>
      <c r="CV74" s="485" t="e">
        <f>Produção!#REF!</f>
        <v>#REF!</v>
      </c>
      <c r="CW74" s="486"/>
      <c r="CX74" s="485" t="e">
        <f>Produção!#REF!</f>
        <v>#REF!</v>
      </c>
      <c r="CY74" s="486"/>
      <c r="CZ74" s="485" t="e">
        <f>Produção!#REF!</f>
        <v>#REF!</v>
      </c>
      <c r="DA74" s="486"/>
      <c r="DB74" s="485" t="e">
        <f>Produção!#REF!</f>
        <v>#REF!</v>
      </c>
      <c r="DC74" s="486"/>
      <c r="DD74" s="485" t="e">
        <f>Produção!#REF!</f>
        <v>#REF!</v>
      </c>
      <c r="DE74" s="486"/>
      <c r="DF74" s="485" t="e">
        <f>Produção!#REF!</f>
        <v>#REF!</v>
      </c>
      <c r="DG74" s="486"/>
      <c r="DH74" s="485">
        <f>Produção!DA65</f>
        <v>0</v>
      </c>
      <c r="DI74" s="486"/>
      <c r="DJ74" s="485">
        <f>Produção!DC65</f>
        <v>0</v>
      </c>
      <c r="DK74" s="486"/>
      <c r="DL74" s="485">
        <f>Produção!DE65</f>
        <v>0</v>
      </c>
      <c r="DM74" s="486"/>
      <c r="DN74" s="485">
        <f>Produção!DG65</f>
        <v>0</v>
      </c>
      <c r="DO74" s="486"/>
      <c r="DP74" s="485">
        <f>Produção!DI65</f>
        <v>0</v>
      </c>
      <c r="DQ74" s="486"/>
    </row>
    <row r="75" spans="1:121" x14ac:dyDescent="0.2">
      <c r="A75" s="365"/>
      <c r="B75" s="366"/>
      <c r="C75" s="366"/>
      <c r="D75" s="366"/>
      <c r="E75" s="366"/>
      <c r="F75" s="366"/>
      <c r="G75" s="366"/>
      <c r="H75" s="366"/>
      <c r="I75" s="366"/>
      <c r="J75" s="366"/>
      <c r="K75" s="366"/>
      <c r="L75" s="366"/>
      <c r="M75" s="366"/>
      <c r="N75" s="366"/>
      <c r="O75" s="366"/>
      <c r="P75" s="366"/>
      <c r="Q75" s="366"/>
      <c r="R75" s="366"/>
      <c r="S75" s="366"/>
      <c r="T75" s="366"/>
      <c r="U75" s="366"/>
      <c r="V75" s="366"/>
      <c r="W75" s="366"/>
      <c r="X75" s="366"/>
      <c r="Y75" s="366"/>
      <c r="Z75" s="366"/>
      <c r="AA75" s="366"/>
      <c r="AB75" s="366"/>
      <c r="AC75" s="366"/>
      <c r="AD75" s="366"/>
      <c r="AE75" s="366"/>
      <c r="AF75" s="366"/>
      <c r="AG75" s="366"/>
      <c r="AH75" s="366"/>
      <c r="AI75" s="366"/>
      <c r="AJ75" s="366"/>
      <c r="AK75" s="366"/>
      <c r="AL75" s="366"/>
      <c r="AM75" s="366"/>
      <c r="AN75" s="366"/>
      <c r="AO75" s="366"/>
      <c r="AP75" s="366"/>
      <c r="AQ75" s="366"/>
      <c r="AR75" s="366"/>
      <c r="AS75" s="366"/>
      <c r="AT75" s="366"/>
      <c r="AU75" s="366"/>
      <c r="AV75" s="366"/>
      <c r="AW75" s="366"/>
      <c r="AX75" s="366"/>
      <c r="AY75" s="366"/>
      <c r="AZ75" s="366"/>
      <c r="BA75" s="366"/>
      <c r="BB75" s="366"/>
      <c r="BC75" s="366"/>
      <c r="BD75" s="366"/>
      <c r="BE75" s="366"/>
      <c r="BF75" s="366"/>
      <c r="BG75" s="366"/>
      <c r="BH75" s="366"/>
      <c r="BI75" s="366"/>
      <c r="BJ75" s="366"/>
      <c r="BK75" s="366"/>
      <c r="BL75" s="366"/>
      <c r="BM75" s="366"/>
      <c r="BN75" s="366"/>
      <c r="BO75" s="366"/>
      <c r="BP75" s="366"/>
      <c r="BQ75" s="366"/>
      <c r="BR75" s="366"/>
      <c r="BS75" s="366"/>
      <c r="BT75" s="366"/>
      <c r="BU75" s="366"/>
      <c r="BV75" s="366"/>
      <c r="BW75" s="366"/>
      <c r="BX75" s="366"/>
      <c r="BY75" s="366"/>
      <c r="BZ75" s="366"/>
      <c r="CA75" s="366"/>
      <c r="CB75" s="366"/>
      <c r="CC75" s="366"/>
      <c r="CD75" s="366"/>
      <c r="CE75" s="366"/>
      <c r="CF75" s="366"/>
      <c r="CG75" s="366"/>
      <c r="CH75" s="366"/>
      <c r="CI75" s="366"/>
      <c r="CJ75" s="366"/>
      <c r="CK75" s="366"/>
      <c r="CL75" s="366"/>
      <c r="CM75" s="366"/>
      <c r="CN75" s="366"/>
      <c r="CO75" s="366"/>
      <c r="CP75" s="366"/>
      <c r="CQ75" s="366"/>
      <c r="CR75" s="366"/>
      <c r="CS75" s="366"/>
      <c r="CT75" s="366"/>
      <c r="CU75" s="366"/>
      <c r="CV75" s="366"/>
      <c r="CW75" s="366"/>
      <c r="CX75" s="366"/>
      <c r="CY75" s="366"/>
      <c r="CZ75" s="366"/>
      <c r="DA75" s="366"/>
      <c r="DB75" s="366"/>
      <c r="DC75" s="366"/>
      <c r="DD75" s="366"/>
      <c r="DE75" s="366"/>
      <c r="DF75" s="366"/>
      <c r="DG75" s="366"/>
      <c r="DH75" s="366"/>
      <c r="DI75" s="366"/>
      <c r="DJ75" s="366"/>
      <c r="DK75" s="366"/>
      <c r="DL75" s="366"/>
      <c r="DM75" s="366"/>
      <c r="DN75" s="366"/>
      <c r="DO75" s="366"/>
      <c r="DP75" s="366"/>
      <c r="DQ75" s="366"/>
    </row>
    <row r="76" spans="1:121" x14ac:dyDescent="0.2">
      <c r="A76" s="514" t="s">
        <v>279</v>
      </c>
      <c r="B76" s="518"/>
      <c r="C76" s="518"/>
      <c r="D76" s="518"/>
      <c r="E76" s="518"/>
      <c r="F76" s="518"/>
      <c r="G76" s="518"/>
      <c r="H76" s="518"/>
      <c r="I76" s="518"/>
      <c r="J76" s="518"/>
      <c r="K76" s="518"/>
      <c r="L76" s="518"/>
      <c r="M76" s="518"/>
      <c r="N76" s="518"/>
      <c r="O76" s="518"/>
      <c r="P76" s="518"/>
      <c r="Q76" s="518"/>
      <c r="R76" s="518"/>
      <c r="S76" s="518"/>
      <c r="T76" s="518"/>
      <c r="U76" s="518"/>
      <c r="V76" s="518"/>
      <c r="W76" s="518"/>
      <c r="X76" s="518"/>
      <c r="Y76" s="519"/>
      <c r="Z76" s="390"/>
      <c r="AA76" s="390"/>
      <c r="AB76" s="390"/>
      <c r="AC76" s="390"/>
      <c r="AD76" s="390"/>
      <c r="AE76" s="390"/>
      <c r="AF76" s="390"/>
      <c r="AG76" s="390"/>
      <c r="AH76" s="390"/>
      <c r="AI76" s="390"/>
      <c r="AJ76" s="390"/>
      <c r="AK76" s="390"/>
      <c r="AL76" s="390"/>
      <c r="AM76" s="390"/>
      <c r="AN76" s="390"/>
      <c r="AO76" s="390"/>
      <c r="AP76" s="390"/>
      <c r="AQ76" s="390"/>
      <c r="AR76" s="390"/>
      <c r="AS76" s="390"/>
      <c r="AT76" s="390"/>
      <c r="AU76" s="390"/>
      <c r="AV76" s="390"/>
      <c r="AW76" s="390"/>
      <c r="AX76" s="390"/>
      <c r="AY76" s="390"/>
      <c r="AZ76" s="390"/>
      <c r="BA76" s="390"/>
      <c r="BB76" s="390"/>
      <c r="BC76" s="390"/>
      <c r="BD76" s="390"/>
      <c r="BE76" s="390"/>
      <c r="BF76" s="390"/>
      <c r="BG76" s="390"/>
      <c r="BH76" s="390"/>
      <c r="BI76" s="390"/>
      <c r="BJ76" s="390"/>
      <c r="BK76" s="390"/>
      <c r="BL76" s="390"/>
      <c r="BM76" s="390"/>
      <c r="BN76" s="390"/>
      <c r="BO76" s="390"/>
      <c r="BP76" s="390"/>
      <c r="BQ76" s="390"/>
      <c r="BR76" s="390"/>
      <c r="BS76" s="390"/>
      <c r="BT76" s="390"/>
      <c r="BU76" s="390"/>
      <c r="BV76" s="390"/>
      <c r="BW76" s="390"/>
      <c r="BX76" s="390"/>
      <c r="BY76" s="390"/>
      <c r="BZ76" s="390"/>
      <c r="CA76" s="390"/>
      <c r="CB76" s="390"/>
      <c r="CC76" s="390"/>
      <c r="CD76" s="390"/>
      <c r="CE76" s="390"/>
      <c r="CF76" s="390"/>
      <c r="CG76" s="390"/>
      <c r="CH76" s="390"/>
      <c r="CI76" s="390"/>
      <c r="CJ76" s="390"/>
      <c r="CK76" s="390"/>
      <c r="CL76" s="390"/>
      <c r="CM76" s="390"/>
      <c r="CN76" s="390"/>
      <c r="CO76" s="390"/>
      <c r="CP76" s="390"/>
      <c r="CQ76" s="390"/>
      <c r="CR76" s="390"/>
      <c r="CS76" s="390"/>
      <c r="CT76" s="390"/>
      <c r="CU76" s="390"/>
      <c r="CV76" s="390"/>
      <c r="CW76" s="390"/>
      <c r="CX76" s="390"/>
      <c r="CY76" s="390"/>
      <c r="CZ76" s="390"/>
      <c r="DA76" s="390"/>
      <c r="DB76" s="390"/>
      <c r="DC76" s="390"/>
      <c r="DD76" s="390"/>
      <c r="DE76" s="390"/>
      <c r="DF76" s="390"/>
      <c r="DG76" s="390"/>
      <c r="DH76" s="390"/>
      <c r="DI76" s="390"/>
      <c r="DJ76" s="390"/>
      <c r="DK76" s="390"/>
      <c r="DL76" s="390"/>
      <c r="DM76" s="390"/>
      <c r="DN76" s="390"/>
      <c r="DO76" s="390"/>
      <c r="DP76" s="390"/>
      <c r="DQ76" s="390"/>
    </row>
    <row r="77" spans="1:121" s="361" customFormat="1" x14ac:dyDescent="0.2">
      <c r="A77" s="520" t="s">
        <v>280</v>
      </c>
      <c r="B77" s="454">
        <v>44562</v>
      </c>
      <c r="C77" s="455"/>
      <c r="D77" s="454">
        <v>44593</v>
      </c>
      <c r="E77" s="455"/>
      <c r="F77" s="454">
        <v>44621</v>
      </c>
      <c r="G77" s="455"/>
      <c r="H77" s="454">
        <v>44652</v>
      </c>
      <c r="I77" s="455"/>
      <c r="J77" s="454">
        <v>44682</v>
      </c>
      <c r="K77" s="455"/>
      <c r="L77" s="454">
        <v>44713</v>
      </c>
      <c r="M77" s="455"/>
      <c r="N77" s="454">
        <v>44743</v>
      </c>
      <c r="O77" s="455"/>
      <c r="P77" s="454">
        <v>44774</v>
      </c>
      <c r="Q77" s="455"/>
      <c r="R77" s="454">
        <v>44805</v>
      </c>
      <c r="S77" s="455"/>
      <c r="T77" s="454">
        <v>44835</v>
      </c>
      <c r="U77" s="455"/>
      <c r="V77" s="454">
        <v>44866</v>
      </c>
      <c r="W77" s="455"/>
      <c r="X77" s="454">
        <v>44896</v>
      </c>
      <c r="Y77" s="455"/>
      <c r="Z77" s="454" t="e">
        <f ca="1">Z65</f>
        <v>#NAME?</v>
      </c>
      <c r="AA77" s="455"/>
      <c r="AB77" s="454" t="e">
        <f ca="1">AB65</f>
        <v>#NAME?</v>
      </c>
      <c r="AC77" s="455"/>
      <c r="AD77" s="454" t="e">
        <f ca="1">AD65</f>
        <v>#NAME?</v>
      </c>
      <c r="AE77" s="455"/>
      <c r="AF77" s="454" t="e">
        <f ca="1">AF65</f>
        <v>#NAME?</v>
      </c>
      <c r="AG77" s="455"/>
      <c r="AH77" s="454" t="e">
        <f ca="1">AH65</f>
        <v>#NAME?</v>
      </c>
      <c r="AI77" s="455"/>
      <c r="AJ77" s="454" t="e">
        <f ca="1">AJ65</f>
        <v>#NAME?</v>
      </c>
      <c r="AK77" s="455"/>
      <c r="AL77" s="454" t="e">
        <f ca="1">AL65</f>
        <v>#NAME?</v>
      </c>
      <c r="AM77" s="455"/>
      <c r="AN77" s="454" t="e">
        <f ca="1">AN65</f>
        <v>#NAME?</v>
      </c>
      <c r="AO77" s="455"/>
      <c r="AP77" s="454" t="e">
        <f ca="1">AP65</f>
        <v>#NAME?</v>
      </c>
      <c r="AQ77" s="455"/>
      <c r="AR77" s="454" t="e">
        <f ca="1">AR65</f>
        <v>#NAME?</v>
      </c>
      <c r="AS77" s="455"/>
      <c r="AT77" s="454" t="e">
        <f ca="1">AT65</f>
        <v>#NAME?</v>
      </c>
      <c r="AU77" s="455"/>
      <c r="AV77" s="454" t="e">
        <f ca="1">AV65</f>
        <v>#NAME?</v>
      </c>
      <c r="AW77" s="455"/>
      <c r="AX77" s="454" t="e">
        <f ca="1">AX65</f>
        <v>#NAME?</v>
      </c>
      <c r="AY77" s="455"/>
      <c r="AZ77" s="454" t="e">
        <f ca="1">AZ$8</f>
        <v>#NAME?</v>
      </c>
      <c r="BA77" s="455"/>
      <c r="BB77" s="454" t="e">
        <f ca="1">BB$8</f>
        <v>#NAME?</v>
      </c>
      <c r="BC77" s="455"/>
      <c r="BD77" s="454" t="e">
        <f ca="1">BD$8</f>
        <v>#NAME?</v>
      </c>
      <c r="BE77" s="455"/>
      <c r="BF77" s="454" t="e">
        <f ca="1">BF$8</f>
        <v>#NAME?</v>
      </c>
      <c r="BG77" s="455"/>
      <c r="BH77" s="454" t="e">
        <f ca="1">BH$8</f>
        <v>#NAME?</v>
      </c>
      <c r="BI77" s="455"/>
      <c r="BJ77" s="454" t="e">
        <f ca="1">BJ$8</f>
        <v>#NAME?</v>
      </c>
      <c r="BK77" s="455"/>
      <c r="BL77" s="454" t="e">
        <f ca="1">BL$8</f>
        <v>#NAME?</v>
      </c>
      <c r="BM77" s="455"/>
      <c r="BN77" s="454" t="e">
        <f ca="1">BN$8</f>
        <v>#NAME?</v>
      </c>
      <c r="BO77" s="455"/>
      <c r="BP77" s="454" t="e">
        <f ca="1">BP$8</f>
        <v>#NAME?</v>
      </c>
      <c r="BQ77" s="455"/>
      <c r="BR77" s="454" t="e">
        <f ca="1">BR$8</f>
        <v>#NAME?</v>
      </c>
      <c r="BS77" s="455"/>
      <c r="BT77" s="454" t="e">
        <f ca="1">BT$8</f>
        <v>#NAME?</v>
      </c>
      <c r="BU77" s="455"/>
      <c r="BV77" s="454" t="e">
        <f ca="1">BV$8</f>
        <v>#NAME?</v>
      </c>
      <c r="BW77" s="455"/>
      <c r="BX77" s="454" t="e">
        <f ca="1">BX$8</f>
        <v>#NAME?</v>
      </c>
      <c r="BY77" s="455"/>
      <c r="BZ77" s="454" t="e">
        <f ca="1">BZ$8</f>
        <v>#NAME?</v>
      </c>
      <c r="CA77" s="455"/>
      <c r="CB77" s="454" t="e">
        <f ca="1">CB$8</f>
        <v>#NAME?</v>
      </c>
      <c r="CC77" s="455"/>
      <c r="CD77" s="454" t="e">
        <f ca="1">CD$8</f>
        <v>#NAME?</v>
      </c>
      <c r="CE77" s="455"/>
      <c r="CF77" s="454" t="e">
        <f ca="1">CF$8</f>
        <v>#NAME?</v>
      </c>
      <c r="CG77" s="455"/>
      <c r="CH77" s="454" t="e">
        <f ca="1">CH$8</f>
        <v>#NAME?</v>
      </c>
      <c r="CI77" s="455"/>
      <c r="CJ77" s="454" t="e">
        <f ca="1">CJ$8</f>
        <v>#NAME?</v>
      </c>
      <c r="CK77" s="455"/>
      <c r="CL77" s="454" t="e">
        <f ca="1">CL$8</f>
        <v>#NAME?</v>
      </c>
      <c r="CM77" s="455"/>
      <c r="CN77" s="454" t="e">
        <f ca="1">CN$8</f>
        <v>#NAME?</v>
      </c>
      <c r="CO77" s="455"/>
      <c r="CP77" s="454" t="e">
        <f ca="1">CP$8</f>
        <v>#NAME?</v>
      </c>
      <c r="CQ77" s="455"/>
      <c r="CR77" s="454" t="e">
        <f ca="1">CR$8</f>
        <v>#NAME?</v>
      </c>
      <c r="CS77" s="455"/>
      <c r="CT77" s="454" t="e">
        <f ca="1">CT$8</f>
        <v>#NAME?</v>
      </c>
      <c r="CU77" s="455"/>
      <c r="CV77" s="454" t="e">
        <f ca="1">CV$8</f>
        <v>#NAME?</v>
      </c>
      <c r="CW77" s="455"/>
      <c r="CX77" s="454" t="e">
        <f ca="1">CX$8</f>
        <v>#NAME?</v>
      </c>
      <c r="CY77" s="455"/>
      <c r="CZ77" s="454" t="e">
        <f ca="1">CZ$8</f>
        <v>#NAME?</v>
      </c>
      <c r="DA77" s="455"/>
      <c r="DB77" s="454" t="e">
        <f ca="1">DB$8</f>
        <v>#NAME?</v>
      </c>
      <c r="DC77" s="455"/>
      <c r="DD77" s="454" t="e">
        <f ca="1">DD$8</f>
        <v>#NAME?</v>
      </c>
      <c r="DE77" s="455"/>
      <c r="DF77" s="454" t="e">
        <f ca="1">DF$8</f>
        <v>#NAME?</v>
      </c>
      <c r="DG77" s="455"/>
      <c r="DH77" s="454" t="e">
        <f ca="1">DH$8</f>
        <v>#NAME?</v>
      </c>
      <c r="DI77" s="455"/>
      <c r="DJ77" s="454" t="e">
        <f ca="1">DJ$8</f>
        <v>#NAME?</v>
      </c>
      <c r="DK77" s="455"/>
      <c r="DL77" s="454" t="e">
        <f ca="1">DL$8</f>
        <v>#NAME?</v>
      </c>
      <c r="DM77" s="455"/>
      <c r="DN77" s="454" t="e">
        <f ca="1">DN$8</f>
        <v>#NAME?</v>
      </c>
      <c r="DO77" s="455"/>
      <c r="DP77" s="454" t="e">
        <f ca="1">DP$8</f>
        <v>#NAME?</v>
      </c>
      <c r="DQ77" s="455"/>
    </row>
    <row r="78" spans="1:121" ht="25.5" x14ac:dyDescent="0.2">
      <c r="A78" s="520"/>
      <c r="B78" s="391" t="s">
        <v>281</v>
      </c>
      <c r="C78" s="391" t="s">
        <v>282</v>
      </c>
      <c r="D78" s="391" t="s">
        <v>281</v>
      </c>
      <c r="E78" s="391" t="s">
        <v>282</v>
      </c>
      <c r="F78" s="391" t="s">
        <v>281</v>
      </c>
      <c r="G78" s="391" t="s">
        <v>282</v>
      </c>
      <c r="H78" s="391" t="s">
        <v>281</v>
      </c>
      <c r="I78" s="391" t="s">
        <v>282</v>
      </c>
      <c r="J78" s="391" t="s">
        <v>281</v>
      </c>
      <c r="K78" s="391" t="s">
        <v>282</v>
      </c>
      <c r="L78" s="391" t="s">
        <v>281</v>
      </c>
      <c r="M78" s="391" t="s">
        <v>282</v>
      </c>
      <c r="N78" s="391" t="s">
        <v>281</v>
      </c>
      <c r="O78" s="391" t="s">
        <v>282</v>
      </c>
      <c r="P78" s="391" t="s">
        <v>281</v>
      </c>
      <c r="Q78" s="391" t="s">
        <v>282</v>
      </c>
      <c r="R78" s="391" t="s">
        <v>281</v>
      </c>
      <c r="S78" s="391" t="s">
        <v>282</v>
      </c>
      <c r="T78" s="391" t="s">
        <v>281</v>
      </c>
      <c r="U78" s="391" t="s">
        <v>282</v>
      </c>
      <c r="V78" s="391" t="s">
        <v>281</v>
      </c>
      <c r="W78" s="391" t="s">
        <v>282</v>
      </c>
      <c r="X78" s="391" t="s">
        <v>281</v>
      </c>
      <c r="Y78" s="391" t="s">
        <v>282</v>
      </c>
      <c r="Z78" s="391" t="s">
        <v>281</v>
      </c>
      <c r="AA78" s="391" t="s">
        <v>282</v>
      </c>
      <c r="AB78" s="391" t="s">
        <v>281</v>
      </c>
      <c r="AC78" s="391" t="s">
        <v>282</v>
      </c>
      <c r="AD78" s="391" t="s">
        <v>281</v>
      </c>
      <c r="AE78" s="391" t="s">
        <v>282</v>
      </c>
      <c r="AF78" s="391" t="s">
        <v>281</v>
      </c>
      <c r="AG78" s="391" t="s">
        <v>282</v>
      </c>
      <c r="AH78" s="391" t="s">
        <v>281</v>
      </c>
      <c r="AI78" s="391" t="s">
        <v>282</v>
      </c>
      <c r="AJ78" s="391" t="s">
        <v>281</v>
      </c>
      <c r="AK78" s="391" t="s">
        <v>282</v>
      </c>
      <c r="AL78" s="391" t="s">
        <v>281</v>
      </c>
      <c r="AM78" s="391" t="s">
        <v>282</v>
      </c>
      <c r="AN78" s="391" t="s">
        <v>281</v>
      </c>
      <c r="AO78" s="391" t="s">
        <v>282</v>
      </c>
      <c r="AP78" s="391" t="s">
        <v>281</v>
      </c>
      <c r="AQ78" s="391" t="s">
        <v>282</v>
      </c>
      <c r="AR78" s="391" t="s">
        <v>281</v>
      </c>
      <c r="AS78" s="391" t="s">
        <v>282</v>
      </c>
      <c r="AT78" s="391" t="s">
        <v>281</v>
      </c>
      <c r="AU78" s="391" t="s">
        <v>282</v>
      </c>
      <c r="AV78" s="391" t="s">
        <v>281</v>
      </c>
      <c r="AW78" s="391" t="s">
        <v>282</v>
      </c>
      <c r="AX78" s="391" t="s">
        <v>281</v>
      </c>
      <c r="AY78" s="391" t="s">
        <v>282</v>
      </c>
      <c r="AZ78" s="391" t="s">
        <v>281</v>
      </c>
      <c r="BA78" s="391" t="s">
        <v>282</v>
      </c>
      <c r="BB78" s="391" t="s">
        <v>281</v>
      </c>
      <c r="BC78" s="391" t="s">
        <v>282</v>
      </c>
      <c r="BD78" s="391" t="s">
        <v>281</v>
      </c>
      <c r="BE78" s="391" t="s">
        <v>282</v>
      </c>
      <c r="BF78" s="391" t="s">
        <v>281</v>
      </c>
      <c r="BG78" s="391" t="s">
        <v>282</v>
      </c>
      <c r="BH78" s="391" t="s">
        <v>281</v>
      </c>
      <c r="BI78" s="391" t="s">
        <v>282</v>
      </c>
      <c r="BJ78" s="391" t="s">
        <v>281</v>
      </c>
      <c r="BK78" s="391" t="s">
        <v>282</v>
      </c>
      <c r="BL78" s="391" t="s">
        <v>281</v>
      </c>
      <c r="BM78" s="391" t="s">
        <v>282</v>
      </c>
      <c r="BN78" s="391" t="s">
        <v>281</v>
      </c>
      <c r="BO78" s="391" t="s">
        <v>282</v>
      </c>
      <c r="BP78" s="391" t="s">
        <v>281</v>
      </c>
      <c r="BQ78" s="391" t="s">
        <v>282</v>
      </c>
      <c r="BR78" s="391" t="s">
        <v>281</v>
      </c>
      <c r="BS78" s="391" t="s">
        <v>282</v>
      </c>
      <c r="BT78" s="391" t="s">
        <v>281</v>
      </c>
      <c r="BU78" s="391" t="s">
        <v>282</v>
      </c>
      <c r="BV78" s="391" t="s">
        <v>281</v>
      </c>
      <c r="BW78" s="391" t="s">
        <v>282</v>
      </c>
      <c r="BX78" s="391" t="s">
        <v>281</v>
      </c>
      <c r="BY78" s="391" t="s">
        <v>282</v>
      </c>
      <c r="BZ78" s="391" t="s">
        <v>281</v>
      </c>
      <c r="CA78" s="391" t="s">
        <v>282</v>
      </c>
      <c r="CB78" s="391" t="s">
        <v>281</v>
      </c>
      <c r="CC78" s="391" t="s">
        <v>282</v>
      </c>
      <c r="CD78" s="391" t="s">
        <v>281</v>
      </c>
      <c r="CE78" s="391" t="s">
        <v>282</v>
      </c>
      <c r="CF78" s="391" t="s">
        <v>281</v>
      </c>
      <c r="CG78" s="391" t="s">
        <v>282</v>
      </c>
      <c r="CH78" s="391" t="s">
        <v>281</v>
      </c>
      <c r="CI78" s="391" t="s">
        <v>282</v>
      </c>
      <c r="CJ78" s="391" t="s">
        <v>281</v>
      </c>
      <c r="CK78" s="391" t="s">
        <v>282</v>
      </c>
      <c r="CL78" s="391" t="s">
        <v>281</v>
      </c>
      <c r="CM78" s="391" t="s">
        <v>282</v>
      </c>
      <c r="CN78" s="391" t="s">
        <v>281</v>
      </c>
      <c r="CO78" s="391" t="s">
        <v>282</v>
      </c>
      <c r="CP78" s="391" t="s">
        <v>281</v>
      </c>
      <c r="CQ78" s="391" t="s">
        <v>282</v>
      </c>
      <c r="CR78" s="391" t="s">
        <v>281</v>
      </c>
      <c r="CS78" s="391" t="s">
        <v>282</v>
      </c>
      <c r="CT78" s="391" t="s">
        <v>281</v>
      </c>
      <c r="CU78" s="391" t="s">
        <v>282</v>
      </c>
      <c r="CV78" s="391" t="s">
        <v>281</v>
      </c>
      <c r="CW78" s="391" t="s">
        <v>282</v>
      </c>
      <c r="CX78" s="391" t="s">
        <v>281</v>
      </c>
      <c r="CY78" s="391" t="s">
        <v>282</v>
      </c>
      <c r="CZ78" s="391" t="s">
        <v>281</v>
      </c>
      <c r="DA78" s="391" t="s">
        <v>282</v>
      </c>
      <c r="DB78" s="391" t="s">
        <v>281</v>
      </c>
      <c r="DC78" s="391" t="s">
        <v>282</v>
      </c>
      <c r="DD78" s="391" t="s">
        <v>281</v>
      </c>
      <c r="DE78" s="391" t="s">
        <v>282</v>
      </c>
      <c r="DF78" s="391" t="s">
        <v>281</v>
      </c>
      <c r="DG78" s="391" t="s">
        <v>282</v>
      </c>
      <c r="DH78" s="391" t="s">
        <v>281</v>
      </c>
      <c r="DI78" s="391" t="s">
        <v>282</v>
      </c>
      <c r="DJ78" s="391" t="s">
        <v>281</v>
      </c>
      <c r="DK78" s="391" t="s">
        <v>282</v>
      </c>
      <c r="DL78" s="391" t="s">
        <v>281</v>
      </c>
      <c r="DM78" s="391" t="s">
        <v>282</v>
      </c>
      <c r="DN78" s="391" t="s">
        <v>281</v>
      </c>
      <c r="DO78" s="391" t="s">
        <v>282</v>
      </c>
      <c r="DP78" s="391" t="s">
        <v>281</v>
      </c>
      <c r="DQ78" s="391" t="s">
        <v>282</v>
      </c>
    </row>
    <row r="79" spans="1:121" s="394" customFormat="1" ht="18.75" customHeight="1" x14ac:dyDescent="0.2">
      <c r="A79" s="392" t="s">
        <v>283</v>
      </c>
      <c r="B79" s="393">
        <v>0</v>
      </c>
      <c r="C79" s="393">
        <v>4.3E-3</v>
      </c>
      <c r="D79" s="393">
        <v>0</v>
      </c>
      <c r="E79" s="393">
        <v>4.3E-3</v>
      </c>
      <c r="F79" s="393">
        <v>0</v>
      </c>
      <c r="G79" s="393">
        <v>0</v>
      </c>
      <c r="H79" s="393" t="s">
        <v>49</v>
      </c>
      <c r="I79" s="393">
        <v>0</v>
      </c>
      <c r="J79" s="393" t="s">
        <v>49</v>
      </c>
      <c r="K79" s="393">
        <v>0</v>
      </c>
      <c r="L79" s="393">
        <v>0</v>
      </c>
      <c r="M79" s="393">
        <v>0</v>
      </c>
      <c r="N79" s="393" t="s">
        <v>49</v>
      </c>
      <c r="O79" s="393">
        <v>0</v>
      </c>
      <c r="P79" s="393" t="s">
        <v>49</v>
      </c>
      <c r="Q79" s="393">
        <v>0</v>
      </c>
      <c r="R79" s="393" t="s">
        <v>49</v>
      </c>
      <c r="S79" s="393">
        <v>0</v>
      </c>
      <c r="T79" s="393" t="s">
        <v>49</v>
      </c>
      <c r="U79" s="393">
        <v>0</v>
      </c>
      <c r="V79" s="393" t="s">
        <v>49</v>
      </c>
      <c r="W79" s="393">
        <v>0</v>
      </c>
      <c r="X79" s="393" t="s">
        <v>195</v>
      </c>
      <c r="Y79" s="393">
        <v>0</v>
      </c>
      <c r="Z79" s="393" t="s">
        <v>49</v>
      </c>
      <c r="AA79" s="393">
        <v>0</v>
      </c>
      <c r="AB79" s="393" t="s">
        <v>49</v>
      </c>
      <c r="AC79" s="393">
        <v>0</v>
      </c>
      <c r="AD79" s="393" t="s">
        <v>49</v>
      </c>
      <c r="AE79" s="393">
        <v>0</v>
      </c>
      <c r="AF79" s="393" t="s">
        <v>49</v>
      </c>
      <c r="AG79" s="393">
        <v>0</v>
      </c>
      <c r="AH79" s="393" t="s">
        <v>49</v>
      </c>
      <c r="AI79" s="393">
        <v>0</v>
      </c>
      <c r="AJ79" s="393" t="s">
        <v>49</v>
      </c>
      <c r="AK79" s="393">
        <v>0</v>
      </c>
      <c r="AL79" s="393" t="s">
        <v>49</v>
      </c>
      <c r="AM79" s="393">
        <v>0</v>
      </c>
      <c r="AN79" s="393" t="s">
        <v>49</v>
      </c>
      <c r="AO79" s="393">
        <v>0</v>
      </c>
      <c r="AP79" s="393"/>
      <c r="AQ79" s="393">
        <v>2E-3</v>
      </c>
      <c r="AR79" s="393" t="s">
        <v>49</v>
      </c>
      <c r="AS79" s="393">
        <v>0</v>
      </c>
      <c r="AT79" s="393" t="s">
        <v>49</v>
      </c>
      <c r="AU79" s="393">
        <v>1.1999999999999999E-3</v>
      </c>
      <c r="AV79" s="393" t="s">
        <v>49</v>
      </c>
      <c r="AW79" s="393">
        <v>0</v>
      </c>
      <c r="AX79" s="393" t="s">
        <v>49</v>
      </c>
      <c r="AY79" s="393">
        <v>5.0000000000000001E-4</v>
      </c>
      <c r="AZ79" s="393" t="s">
        <v>49</v>
      </c>
      <c r="BA79" s="393">
        <v>3.5000000000000001E-3</v>
      </c>
      <c r="BB79" s="393" t="s">
        <v>49</v>
      </c>
      <c r="BC79" s="393">
        <v>4.4999999999999997E-3</v>
      </c>
      <c r="BD79" s="393" t="s">
        <v>284</v>
      </c>
      <c r="BE79" s="393">
        <v>5.0000000000000001E-4</v>
      </c>
      <c r="BF79" s="393" t="s">
        <v>49</v>
      </c>
      <c r="BG79" s="393">
        <v>8.9999999999999998E-4</v>
      </c>
      <c r="BH79" s="393" t="s">
        <v>49</v>
      </c>
      <c r="BI79" s="393">
        <v>1.4E-3</v>
      </c>
      <c r="BJ79" s="393" t="s">
        <v>49</v>
      </c>
      <c r="BK79" s="393">
        <v>1E-3</v>
      </c>
      <c r="BL79" s="393" t="s">
        <v>49</v>
      </c>
      <c r="BM79" s="393">
        <v>1.8E-3</v>
      </c>
      <c r="BN79" s="393" t="s">
        <v>285</v>
      </c>
      <c r="BO79" s="393">
        <v>0</v>
      </c>
      <c r="BP79" s="393" t="s">
        <v>49</v>
      </c>
      <c r="BQ79" s="393">
        <v>4.0000000000000002E-4</v>
      </c>
      <c r="BR79" s="393" t="s">
        <v>49</v>
      </c>
      <c r="BS79" s="393">
        <v>0</v>
      </c>
      <c r="BT79" s="393" t="s">
        <v>49</v>
      </c>
      <c r="BU79" s="393">
        <v>2.0000000000000001E-4</v>
      </c>
      <c r="BV79" s="393" t="s">
        <v>49</v>
      </c>
      <c r="BW79" s="393">
        <v>0</v>
      </c>
      <c r="BX79" s="393" t="s">
        <v>49</v>
      </c>
      <c r="BY79" s="393">
        <v>2.0000000000000001E-4</v>
      </c>
      <c r="BZ79" s="393" t="s">
        <v>49</v>
      </c>
      <c r="CA79" s="393">
        <v>0.42</v>
      </c>
      <c r="CB79" s="393" t="s">
        <v>49</v>
      </c>
      <c r="CC79" s="393">
        <v>0.31</v>
      </c>
      <c r="CD79" s="393" t="s">
        <v>49</v>
      </c>
      <c r="CE79" s="393">
        <v>0</v>
      </c>
      <c r="CF79" s="393" t="s">
        <v>49</v>
      </c>
      <c r="CG79" s="393">
        <v>0.5544</v>
      </c>
      <c r="CH79" s="393" t="s">
        <v>49</v>
      </c>
      <c r="CI79" s="393">
        <v>0.81359999999999999</v>
      </c>
      <c r="CJ79" s="393" t="s">
        <v>49</v>
      </c>
      <c r="CK79" s="393">
        <v>2E-3</v>
      </c>
      <c r="CL79" s="393" t="s">
        <v>49</v>
      </c>
      <c r="CM79" s="393">
        <v>2.0000000000000001E-4</v>
      </c>
      <c r="CN79" s="393" t="s">
        <v>49</v>
      </c>
      <c r="CO79" s="393">
        <v>5.9999999999999995E-4</v>
      </c>
      <c r="CP79" s="393" t="s">
        <v>49</v>
      </c>
      <c r="CQ79" s="393">
        <v>1E-3</v>
      </c>
      <c r="CR79" s="393"/>
      <c r="CS79" s="393"/>
      <c r="CT79" s="393"/>
      <c r="CU79" s="393"/>
      <c r="CV79" s="393"/>
      <c r="CW79" s="393"/>
      <c r="CX79" s="393"/>
      <c r="CY79" s="393"/>
      <c r="CZ79" s="393"/>
      <c r="DA79" s="393"/>
      <c r="DB79" s="393"/>
      <c r="DC79" s="393"/>
      <c r="DD79" s="393"/>
      <c r="DE79" s="393"/>
      <c r="DF79" s="393"/>
      <c r="DG79" s="393"/>
      <c r="DH79" s="393"/>
      <c r="DI79" s="393"/>
      <c r="DJ79" s="393"/>
      <c r="DK79" s="393"/>
      <c r="DL79" s="393"/>
      <c r="DM79" s="393"/>
      <c r="DN79" s="393"/>
      <c r="DO79" s="393"/>
      <c r="DP79" s="393"/>
      <c r="DQ79" s="393"/>
    </row>
    <row r="80" spans="1:121" s="394" customFormat="1" ht="18.75" customHeight="1" x14ac:dyDescent="0.2">
      <c r="A80" s="392" t="s">
        <v>286</v>
      </c>
      <c r="B80" s="393">
        <v>0</v>
      </c>
      <c r="C80" s="393">
        <v>0</v>
      </c>
      <c r="D80" s="393">
        <v>0</v>
      </c>
      <c r="E80" s="393">
        <v>0</v>
      </c>
      <c r="F80" s="393">
        <v>0</v>
      </c>
      <c r="G80" s="393">
        <v>0</v>
      </c>
      <c r="H80" s="393" t="s">
        <v>49</v>
      </c>
      <c r="I80" s="393" t="s">
        <v>49</v>
      </c>
      <c r="J80" s="393" t="s">
        <v>49</v>
      </c>
      <c r="K80" s="393" t="s">
        <v>49</v>
      </c>
      <c r="L80" s="393">
        <v>0</v>
      </c>
      <c r="M80" s="393">
        <v>0</v>
      </c>
      <c r="N80" s="393" t="s">
        <v>49</v>
      </c>
      <c r="O80" s="393">
        <v>0</v>
      </c>
      <c r="P80" s="393" t="s">
        <v>49</v>
      </c>
      <c r="Q80" s="393">
        <v>0</v>
      </c>
      <c r="R80" s="393" t="s">
        <v>49</v>
      </c>
      <c r="S80" s="393">
        <v>0</v>
      </c>
      <c r="T80" s="393" t="s">
        <v>49</v>
      </c>
      <c r="U80" s="393">
        <v>0</v>
      </c>
      <c r="V80" s="393" t="s">
        <v>49</v>
      </c>
      <c r="W80" s="393">
        <v>0</v>
      </c>
      <c r="X80" s="393" t="s">
        <v>195</v>
      </c>
      <c r="Y80" s="393">
        <v>0</v>
      </c>
      <c r="Z80" s="393" t="s">
        <v>49</v>
      </c>
      <c r="AA80" s="393">
        <v>0</v>
      </c>
      <c r="AB80" s="393" t="s">
        <v>49</v>
      </c>
      <c r="AC80" s="393">
        <v>0</v>
      </c>
      <c r="AD80" s="393" t="s">
        <v>49</v>
      </c>
      <c r="AE80" s="393">
        <v>0</v>
      </c>
      <c r="AF80" s="393" t="s">
        <v>49</v>
      </c>
      <c r="AG80" s="393">
        <v>0</v>
      </c>
      <c r="AH80" s="393" t="s">
        <v>49</v>
      </c>
      <c r="AI80" s="393">
        <v>0</v>
      </c>
      <c r="AJ80" s="393" t="s">
        <v>49</v>
      </c>
      <c r="AK80" s="393">
        <v>0</v>
      </c>
      <c r="AL80" s="393" t="s">
        <v>49</v>
      </c>
      <c r="AM80" s="393">
        <v>0</v>
      </c>
      <c r="AN80" s="393" t="s">
        <v>49</v>
      </c>
      <c r="AO80" s="393">
        <v>0</v>
      </c>
      <c r="AP80" s="393"/>
      <c r="AQ80" s="393">
        <v>0</v>
      </c>
      <c r="AR80" s="393" t="s">
        <v>49</v>
      </c>
      <c r="AS80" s="393">
        <v>1E-4</v>
      </c>
      <c r="AT80" s="393" t="s">
        <v>49</v>
      </c>
      <c r="AU80" s="393">
        <v>0</v>
      </c>
      <c r="AV80" s="393" t="s">
        <v>49</v>
      </c>
      <c r="AW80" s="393">
        <v>0</v>
      </c>
      <c r="AX80" s="393" t="s">
        <v>49</v>
      </c>
      <c r="AY80" s="393">
        <v>0</v>
      </c>
      <c r="AZ80" s="393" t="s">
        <v>49</v>
      </c>
      <c r="BA80" s="393">
        <v>0</v>
      </c>
      <c r="BB80" s="393" t="s">
        <v>49</v>
      </c>
      <c r="BC80" s="393">
        <v>0</v>
      </c>
      <c r="BD80" s="393" t="s">
        <v>284</v>
      </c>
      <c r="BE80" s="393">
        <v>0</v>
      </c>
      <c r="BF80" s="393" t="s">
        <v>49</v>
      </c>
      <c r="BG80" s="393">
        <v>1E-4</v>
      </c>
      <c r="BH80" s="393" t="s">
        <v>49</v>
      </c>
      <c r="BI80" s="393">
        <v>0</v>
      </c>
      <c r="BJ80" s="393" t="s">
        <v>49</v>
      </c>
      <c r="BK80" s="393">
        <v>0</v>
      </c>
      <c r="BL80" s="393" t="s">
        <v>49</v>
      </c>
      <c r="BM80" s="393">
        <v>0</v>
      </c>
      <c r="BN80" s="393" t="s">
        <v>285</v>
      </c>
      <c r="BO80" s="393">
        <v>0</v>
      </c>
      <c r="BP80" s="393" t="s">
        <v>49</v>
      </c>
      <c r="BQ80" s="393">
        <v>0</v>
      </c>
      <c r="BR80" s="393" t="s">
        <v>49</v>
      </c>
      <c r="BS80" s="393">
        <v>0</v>
      </c>
      <c r="BT80" s="393" t="s">
        <v>49</v>
      </c>
      <c r="BU80" s="393">
        <v>0</v>
      </c>
      <c r="BV80" s="393" t="s">
        <v>49</v>
      </c>
      <c r="BW80" s="393">
        <v>0</v>
      </c>
      <c r="BX80" s="393" t="s">
        <v>49</v>
      </c>
      <c r="BY80" s="393">
        <v>4.0000000000000002E-4</v>
      </c>
      <c r="BZ80" s="393" t="s">
        <v>49</v>
      </c>
      <c r="CA80" s="393">
        <v>0</v>
      </c>
      <c r="CB80" s="393" t="s">
        <v>49</v>
      </c>
      <c r="CC80" s="393">
        <v>0</v>
      </c>
      <c r="CD80" s="393" t="s">
        <v>49</v>
      </c>
      <c r="CE80" s="393">
        <v>0</v>
      </c>
      <c r="CF80" s="393" t="s">
        <v>49</v>
      </c>
      <c r="CG80" s="393">
        <v>0</v>
      </c>
      <c r="CH80" s="393" t="s">
        <v>49</v>
      </c>
      <c r="CI80" s="393">
        <v>0</v>
      </c>
      <c r="CJ80" s="393" t="s">
        <v>49</v>
      </c>
      <c r="CK80" s="393">
        <v>0</v>
      </c>
      <c r="CL80" s="393" t="s">
        <v>49</v>
      </c>
      <c r="CM80" s="393">
        <v>0</v>
      </c>
      <c r="CN80" s="393" t="s">
        <v>49</v>
      </c>
      <c r="CO80" s="393">
        <v>5.0000000000000001E-4</v>
      </c>
      <c r="CP80" s="393" t="s">
        <v>49</v>
      </c>
      <c r="CQ80" s="393">
        <v>0</v>
      </c>
      <c r="CR80" s="393"/>
      <c r="CS80" s="393"/>
      <c r="CT80" s="393"/>
      <c r="CU80" s="393"/>
      <c r="CV80" s="393"/>
      <c r="CW80" s="393"/>
      <c r="CX80" s="393"/>
      <c r="CY80" s="393"/>
      <c r="CZ80" s="393"/>
      <c r="DA80" s="393"/>
      <c r="DB80" s="393"/>
      <c r="DC80" s="393"/>
      <c r="DD80" s="393"/>
      <c r="DE80" s="393"/>
      <c r="DF80" s="393"/>
      <c r="DG80" s="393"/>
      <c r="DH80" s="393"/>
      <c r="DI80" s="393"/>
      <c r="DJ80" s="393"/>
      <c r="DK80" s="393"/>
      <c r="DL80" s="393"/>
      <c r="DM80" s="393"/>
      <c r="DN80" s="393"/>
      <c r="DO80" s="393"/>
      <c r="DP80" s="393"/>
      <c r="DQ80" s="393"/>
    </row>
    <row r="81" spans="1:121" s="394" customFormat="1" ht="18.75" customHeight="1" x14ac:dyDescent="0.2">
      <c r="A81" s="392" t="s">
        <v>287</v>
      </c>
      <c r="B81" s="393">
        <v>0</v>
      </c>
      <c r="C81" s="393">
        <v>1.5800000000000002E-2</v>
      </c>
      <c r="D81" s="393">
        <v>0</v>
      </c>
      <c r="E81" s="393">
        <v>1.5800000000000002E-2</v>
      </c>
      <c r="F81" s="393">
        <v>0</v>
      </c>
      <c r="G81" s="393">
        <v>2.9999999999999997E-4</v>
      </c>
      <c r="H81" s="393" t="s">
        <v>49</v>
      </c>
      <c r="I81" s="393">
        <v>1.2E-2</v>
      </c>
      <c r="J81" s="393" t="s">
        <v>49</v>
      </c>
      <c r="K81" s="393">
        <v>1.6199999999999999E-2</v>
      </c>
      <c r="L81" s="393">
        <v>0</v>
      </c>
      <c r="M81" s="393">
        <v>6.8999999999999999E-3</v>
      </c>
      <c r="N81" s="393" t="s">
        <v>49</v>
      </c>
      <c r="O81" s="393">
        <v>2.7000000000000001E-3</v>
      </c>
      <c r="P81" s="393" t="s">
        <v>49</v>
      </c>
      <c r="Q81" s="393">
        <v>0</v>
      </c>
      <c r="R81" s="393" t="s">
        <v>49</v>
      </c>
      <c r="S81" s="393">
        <v>4.3E-3</v>
      </c>
      <c r="T81" s="393" t="s">
        <v>49</v>
      </c>
      <c r="U81" s="393">
        <v>3.3E-3</v>
      </c>
      <c r="V81" s="393" t="s">
        <v>49</v>
      </c>
      <c r="W81" s="393">
        <v>4.7999999999999996E-3</v>
      </c>
      <c r="X81" s="393" t="s">
        <v>195</v>
      </c>
      <c r="Y81" s="393">
        <v>2.8E-3</v>
      </c>
      <c r="Z81" s="393" t="s">
        <v>49</v>
      </c>
      <c r="AA81" s="393">
        <v>0.55000000000000004</v>
      </c>
      <c r="AB81" s="393" t="s">
        <v>49</v>
      </c>
      <c r="AC81" s="393">
        <v>8.0000000000000004E-4</v>
      </c>
      <c r="AD81" s="393" t="s">
        <v>49</v>
      </c>
      <c r="AE81" s="393">
        <v>4.4000000000000003E-3</v>
      </c>
      <c r="AF81" s="393" t="s">
        <v>49</v>
      </c>
      <c r="AG81" s="393">
        <v>4.1000000000000003E-3</v>
      </c>
      <c r="AH81" s="393" t="s">
        <v>49</v>
      </c>
      <c r="AI81" s="393">
        <v>3.2000000000000002E-3</v>
      </c>
      <c r="AJ81" s="393" t="s">
        <v>49</v>
      </c>
      <c r="AK81" s="393">
        <v>2.2000000000000001E-3</v>
      </c>
      <c r="AL81" s="393" t="s">
        <v>49</v>
      </c>
      <c r="AM81" s="393">
        <v>7.4000000000000003E-3</v>
      </c>
      <c r="AN81" s="393" t="s">
        <v>49</v>
      </c>
      <c r="AO81" s="393">
        <v>3.0000000000000001E-3</v>
      </c>
      <c r="AP81" s="393"/>
      <c r="AQ81" s="393">
        <v>6.0000000000000001E-3</v>
      </c>
      <c r="AR81" s="393" t="s">
        <v>49</v>
      </c>
      <c r="AS81" s="393">
        <v>5.1999999999999998E-3</v>
      </c>
      <c r="AT81" s="393" t="s">
        <v>49</v>
      </c>
      <c r="AU81" s="393">
        <v>4.0000000000000001E-3</v>
      </c>
      <c r="AV81" s="393" t="s">
        <v>49</v>
      </c>
      <c r="AW81" s="393">
        <v>3.2000000000000002E-3</v>
      </c>
      <c r="AX81" s="393" t="s">
        <v>49</v>
      </c>
      <c r="AY81" s="393">
        <v>5.4000000000000003E-3</v>
      </c>
      <c r="AZ81" s="393" t="s">
        <v>49</v>
      </c>
      <c r="BA81" s="393">
        <v>2.7000000000000001E-3</v>
      </c>
      <c r="BB81" s="393" t="s">
        <v>49</v>
      </c>
      <c r="BC81" s="393">
        <v>1.6999999999999999E-3</v>
      </c>
      <c r="BD81" s="393" t="s">
        <v>284</v>
      </c>
      <c r="BE81" s="393">
        <v>3.3999999999999998E-3</v>
      </c>
      <c r="BF81" s="393" t="s">
        <v>49</v>
      </c>
      <c r="BG81" s="393">
        <v>1.6999999999999999E-3</v>
      </c>
      <c r="BH81" s="393" t="s">
        <v>49</v>
      </c>
      <c r="BI81" s="393">
        <v>3.5000000000000001E-3</v>
      </c>
      <c r="BJ81" s="393" t="s">
        <v>49</v>
      </c>
      <c r="BK81" s="393">
        <v>4.0000000000000001E-3</v>
      </c>
      <c r="BL81" s="393" t="s">
        <v>49</v>
      </c>
      <c r="BM81" s="393">
        <v>1.1999999999999999E-3</v>
      </c>
      <c r="BN81" s="393" t="s">
        <v>285</v>
      </c>
      <c r="BO81" s="393">
        <v>0</v>
      </c>
      <c r="BP81" s="393" t="s">
        <v>49</v>
      </c>
      <c r="BQ81" s="393">
        <v>2.2000000000000001E-3</v>
      </c>
      <c r="BR81" s="393" t="s">
        <v>49</v>
      </c>
      <c r="BS81" s="393">
        <v>5.0000000000000001E-3</v>
      </c>
      <c r="BT81" s="393" t="s">
        <v>49</v>
      </c>
      <c r="BU81" s="393">
        <v>3.8999999999999998E-3</v>
      </c>
      <c r="BV81" s="393" t="s">
        <v>49</v>
      </c>
      <c r="BW81" s="393">
        <v>2.3999999999999998E-3</v>
      </c>
      <c r="BX81" s="393" t="s">
        <v>49</v>
      </c>
      <c r="BY81" s="393">
        <v>6.7000000000000002E-3</v>
      </c>
      <c r="BZ81" s="393" t="s">
        <v>49</v>
      </c>
      <c r="CA81" s="393">
        <v>1.85</v>
      </c>
      <c r="CB81" s="393" t="s">
        <v>49</v>
      </c>
      <c r="CC81" s="393">
        <v>1.5204</v>
      </c>
      <c r="CD81" s="393" t="s">
        <v>49</v>
      </c>
      <c r="CE81" s="393">
        <v>0.33</v>
      </c>
      <c r="CF81" s="393" t="s">
        <v>49</v>
      </c>
      <c r="CG81" s="393">
        <v>3.1533000000000002</v>
      </c>
      <c r="CH81" s="393" t="s">
        <v>49</v>
      </c>
      <c r="CI81" s="393">
        <v>3.5206</v>
      </c>
      <c r="CJ81" s="393" t="s">
        <v>49</v>
      </c>
      <c r="CK81" s="393">
        <v>3.2000000000000002E-3</v>
      </c>
      <c r="CL81" s="393" t="s">
        <v>49</v>
      </c>
      <c r="CM81" s="393">
        <v>5.4999999999999997E-3</v>
      </c>
      <c r="CN81" s="393" t="s">
        <v>49</v>
      </c>
      <c r="CO81" s="393">
        <v>6.3E-3</v>
      </c>
      <c r="CP81" s="393" t="s">
        <v>49</v>
      </c>
      <c r="CQ81" s="393">
        <v>7.3000000000000001E-3</v>
      </c>
      <c r="CR81" s="393"/>
      <c r="CS81" s="393"/>
      <c r="CT81" s="393"/>
      <c r="CU81" s="393"/>
      <c r="CV81" s="393"/>
      <c r="CW81" s="393"/>
      <c r="CX81" s="393"/>
      <c r="CY81" s="393"/>
      <c r="CZ81" s="393"/>
      <c r="DA81" s="393"/>
      <c r="DB81" s="393"/>
      <c r="DC81" s="393"/>
      <c r="DD81" s="393"/>
      <c r="DE81" s="393"/>
      <c r="DF81" s="393"/>
      <c r="DG81" s="393"/>
      <c r="DH81" s="393"/>
      <c r="DI81" s="393"/>
      <c r="DJ81" s="393"/>
      <c r="DK81" s="393"/>
      <c r="DL81" s="393"/>
      <c r="DM81" s="393"/>
      <c r="DN81" s="393"/>
      <c r="DO81" s="393"/>
      <c r="DP81" s="393"/>
      <c r="DQ81" s="393"/>
    </row>
    <row r="82" spans="1:121" s="394" customFormat="1" ht="18.75" customHeight="1" x14ac:dyDescent="0.2">
      <c r="A82" s="392" t="s">
        <v>288</v>
      </c>
      <c r="B82" s="393">
        <v>0</v>
      </c>
      <c r="C82" s="393">
        <v>0</v>
      </c>
      <c r="D82" s="393">
        <v>0</v>
      </c>
      <c r="E82" s="393">
        <v>0</v>
      </c>
      <c r="F82" s="393">
        <v>0</v>
      </c>
      <c r="G82" s="393">
        <v>1E-4</v>
      </c>
      <c r="H82" s="393" t="s">
        <v>49</v>
      </c>
      <c r="I82" s="393">
        <v>4.8999999999999998E-3</v>
      </c>
      <c r="J82" s="393" t="s">
        <v>49</v>
      </c>
      <c r="K82" s="393">
        <v>1E-3</v>
      </c>
      <c r="L82" s="393">
        <v>0</v>
      </c>
      <c r="M82" s="393">
        <v>4.0000000000000001E-3</v>
      </c>
      <c r="N82" s="393" t="s">
        <v>49</v>
      </c>
      <c r="O82" s="393">
        <v>2E-3</v>
      </c>
      <c r="P82" s="393" t="s">
        <v>49</v>
      </c>
      <c r="Q82" s="393">
        <v>0</v>
      </c>
      <c r="R82" s="393" t="s">
        <v>49</v>
      </c>
      <c r="S82" s="393">
        <v>4.0000000000000002E-4</v>
      </c>
      <c r="T82" s="393" t="s">
        <v>49</v>
      </c>
      <c r="U82" s="393">
        <v>0</v>
      </c>
      <c r="V82" s="393" t="s">
        <v>49</v>
      </c>
      <c r="W82" s="393">
        <v>8.0000000000000004E-4</v>
      </c>
      <c r="X82" s="393" t="s">
        <v>195</v>
      </c>
      <c r="Y82" s="393">
        <v>2.9999999999999997E-4</v>
      </c>
      <c r="Z82" s="393" t="s">
        <v>49</v>
      </c>
      <c r="AA82" s="393">
        <v>0.11</v>
      </c>
      <c r="AB82" s="393" t="s">
        <v>49</v>
      </c>
      <c r="AC82" s="393">
        <v>1.1000000000000001E-3</v>
      </c>
      <c r="AD82" s="393" t="s">
        <v>49</v>
      </c>
      <c r="AE82" s="393">
        <v>1.2999999999999999E-3</v>
      </c>
      <c r="AF82" s="393" t="s">
        <v>49</v>
      </c>
      <c r="AG82" s="393">
        <v>6.9999999999999999E-4</v>
      </c>
      <c r="AH82" s="393" t="s">
        <v>49</v>
      </c>
      <c r="AI82" s="393">
        <v>2.0000000000000001E-4</v>
      </c>
      <c r="AJ82" s="393" t="s">
        <v>49</v>
      </c>
      <c r="AK82" s="393">
        <v>1E-4</v>
      </c>
      <c r="AL82" s="393" t="s">
        <v>49</v>
      </c>
      <c r="AM82" s="393">
        <v>1E-4</v>
      </c>
      <c r="AN82" s="393" t="s">
        <v>49</v>
      </c>
      <c r="AO82" s="393">
        <v>0</v>
      </c>
      <c r="AP82" s="393"/>
      <c r="AQ82" s="393">
        <v>5.0000000000000001E-4</v>
      </c>
      <c r="AR82" s="393" t="s">
        <v>49</v>
      </c>
      <c r="AS82" s="393">
        <v>0</v>
      </c>
      <c r="AT82" s="393" t="s">
        <v>49</v>
      </c>
      <c r="AU82" s="393">
        <v>2.9999999999999997E-4</v>
      </c>
      <c r="AV82" s="393" t="s">
        <v>49</v>
      </c>
      <c r="AW82" s="393">
        <v>0</v>
      </c>
      <c r="AX82" s="393" t="s">
        <v>49</v>
      </c>
      <c r="AY82" s="393">
        <v>0</v>
      </c>
      <c r="AZ82" s="393" t="s">
        <v>49</v>
      </c>
      <c r="BA82" s="393">
        <v>6.9999999999999999E-4</v>
      </c>
      <c r="BB82" s="393" t="s">
        <v>49</v>
      </c>
      <c r="BC82" s="393">
        <v>2E-3</v>
      </c>
      <c r="BD82" s="393" t="s">
        <v>284</v>
      </c>
      <c r="BE82" s="393">
        <v>1.1000000000000001E-3</v>
      </c>
      <c r="BF82" s="393" t="s">
        <v>49</v>
      </c>
      <c r="BG82" s="393">
        <v>0</v>
      </c>
      <c r="BH82" s="393" t="s">
        <v>49</v>
      </c>
      <c r="BI82" s="393">
        <v>0</v>
      </c>
      <c r="BJ82" s="393" t="s">
        <v>49</v>
      </c>
      <c r="BK82" s="393">
        <v>0</v>
      </c>
      <c r="BL82" s="393" t="s">
        <v>49</v>
      </c>
      <c r="BM82" s="393">
        <v>5.0000000000000001E-4</v>
      </c>
      <c r="BN82" s="393" t="s">
        <v>285</v>
      </c>
      <c r="BO82" s="393">
        <v>0</v>
      </c>
      <c r="BP82" s="393" t="s">
        <v>49</v>
      </c>
      <c r="BQ82" s="393">
        <v>0</v>
      </c>
      <c r="BR82" s="393" t="s">
        <v>49</v>
      </c>
      <c r="BS82" s="393">
        <v>0</v>
      </c>
      <c r="BT82" s="393" t="s">
        <v>49</v>
      </c>
      <c r="BU82" s="393">
        <v>0</v>
      </c>
      <c r="BV82" s="393" t="s">
        <v>49</v>
      </c>
      <c r="BW82" s="393">
        <v>1E-4</v>
      </c>
      <c r="BX82" s="393" t="s">
        <v>49</v>
      </c>
      <c r="BY82" s="393">
        <v>2.0000000000000001E-4</v>
      </c>
      <c r="BZ82" s="393" t="s">
        <v>49</v>
      </c>
      <c r="CA82" s="393">
        <v>0</v>
      </c>
      <c r="CB82" s="393" t="s">
        <v>49</v>
      </c>
      <c r="CC82" s="393">
        <v>0</v>
      </c>
      <c r="CD82" s="393" t="s">
        <v>49</v>
      </c>
      <c r="CE82" s="393">
        <v>0</v>
      </c>
      <c r="CF82" s="393" t="s">
        <v>49</v>
      </c>
      <c r="CG82" s="393">
        <v>0</v>
      </c>
      <c r="CH82" s="393" t="s">
        <v>49</v>
      </c>
      <c r="CI82" s="393">
        <v>0.1139</v>
      </c>
      <c r="CJ82" s="393" t="s">
        <v>49</v>
      </c>
      <c r="CK82" s="393">
        <v>5.0000000000000001E-4</v>
      </c>
      <c r="CL82" s="393" t="s">
        <v>49</v>
      </c>
      <c r="CM82" s="393">
        <v>5.9999999999999995E-4</v>
      </c>
      <c r="CN82" s="393" t="s">
        <v>49</v>
      </c>
      <c r="CO82" s="393">
        <v>2.0000000000000001E-4</v>
      </c>
      <c r="CP82" s="393" t="s">
        <v>49</v>
      </c>
      <c r="CQ82" s="393">
        <v>2.0000000000000001E-4</v>
      </c>
      <c r="CR82" s="393"/>
      <c r="CS82" s="393"/>
      <c r="CT82" s="393"/>
      <c r="CU82" s="393"/>
      <c r="CV82" s="393"/>
      <c r="CW82" s="393"/>
      <c r="CX82" s="393"/>
      <c r="CY82" s="393"/>
      <c r="CZ82" s="393"/>
      <c r="DA82" s="393"/>
      <c r="DB82" s="393"/>
      <c r="DC82" s="393"/>
      <c r="DD82" s="393"/>
      <c r="DE82" s="393"/>
      <c r="DF82" s="393"/>
      <c r="DG82" s="393"/>
      <c r="DH82" s="393"/>
      <c r="DI82" s="393"/>
      <c r="DJ82" s="393"/>
      <c r="DK82" s="393"/>
      <c r="DL82" s="393"/>
      <c r="DM82" s="393"/>
      <c r="DN82" s="393"/>
      <c r="DO82" s="393"/>
      <c r="DP82" s="393"/>
      <c r="DQ82" s="393"/>
    </row>
    <row r="83" spans="1:121" s="394" customFormat="1" ht="18.75" customHeight="1" x14ac:dyDescent="0.2">
      <c r="A83" s="392" t="s">
        <v>289</v>
      </c>
      <c r="B83" s="393">
        <v>0</v>
      </c>
      <c r="C83" s="393">
        <v>0</v>
      </c>
      <c r="D83" s="393">
        <v>0</v>
      </c>
      <c r="E83" s="393">
        <v>0</v>
      </c>
      <c r="F83" s="393">
        <v>0</v>
      </c>
      <c r="G83" s="393">
        <v>0</v>
      </c>
      <c r="H83" s="393" t="s">
        <v>49</v>
      </c>
      <c r="I83" s="393" t="s">
        <v>49</v>
      </c>
      <c r="J83" s="393" t="s">
        <v>49</v>
      </c>
      <c r="K83" s="393" t="s">
        <v>49</v>
      </c>
      <c r="L83" s="393">
        <v>0</v>
      </c>
      <c r="M83" s="393">
        <v>0</v>
      </c>
      <c r="N83" s="393" t="s">
        <v>49</v>
      </c>
      <c r="O83" s="393">
        <v>0</v>
      </c>
      <c r="P83" s="393" t="s">
        <v>49</v>
      </c>
      <c r="Q83" s="393">
        <v>0</v>
      </c>
      <c r="R83" s="393" t="s">
        <v>49</v>
      </c>
      <c r="S83" s="393">
        <v>0</v>
      </c>
      <c r="T83" s="393" t="s">
        <v>49</v>
      </c>
      <c r="U83" s="393">
        <v>0</v>
      </c>
      <c r="V83" s="393" t="s">
        <v>49</v>
      </c>
      <c r="W83" s="393" t="s">
        <v>49</v>
      </c>
      <c r="X83" s="393" t="s">
        <v>195</v>
      </c>
      <c r="Y83" s="393">
        <v>0</v>
      </c>
      <c r="Z83" s="393" t="s">
        <v>49</v>
      </c>
      <c r="AA83" s="393" t="s">
        <v>49</v>
      </c>
      <c r="AB83" s="393" t="s">
        <v>49</v>
      </c>
      <c r="AC83" s="393">
        <v>0</v>
      </c>
      <c r="AD83" s="393" t="s">
        <v>49</v>
      </c>
      <c r="AE83" s="393">
        <v>0</v>
      </c>
      <c r="AF83" s="393" t="s">
        <v>49</v>
      </c>
      <c r="AG83" s="393">
        <v>0</v>
      </c>
      <c r="AH83" s="393" t="s">
        <v>49</v>
      </c>
      <c r="AI83" s="393" t="s">
        <v>49</v>
      </c>
      <c r="AJ83" s="393" t="s">
        <v>49</v>
      </c>
      <c r="AK83" s="393" t="s">
        <v>49</v>
      </c>
      <c r="AL83" s="393" t="s">
        <v>49</v>
      </c>
      <c r="AM83" s="393" t="s">
        <v>49</v>
      </c>
      <c r="AN83" s="393" t="s">
        <v>49</v>
      </c>
      <c r="AO83" s="393" t="s">
        <v>49</v>
      </c>
      <c r="AP83" s="393"/>
      <c r="AQ83" s="393">
        <v>0</v>
      </c>
      <c r="AR83" s="393" t="s">
        <v>49</v>
      </c>
      <c r="AS83" s="393">
        <v>0</v>
      </c>
      <c r="AT83" s="393" t="s">
        <v>49</v>
      </c>
      <c r="AU83" s="393">
        <v>0</v>
      </c>
      <c r="AV83" s="393" t="s">
        <v>49</v>
      </c>
      <c r="AW83" s="393">
        <v>2.9999999999999997E-4</v>
      </c>
      <c r="AX83" s="393" t="s">
        <v>49</v>
      </c>
      <c r="AY83" s="393">
        <v>2.0000000000000001E-4</v>
      </c>
      <c r="AZ83" s="393" t="s">
        <v>49</v>
      </c>
      <c r="BA83" s="393">
        <v>1.9E-3</v>
      </c>
      <c r="BB83" s="393" t="s">
        <v>49</v>
      </c>
      <c r="BC83" s="393">
        <v>0</v>
      </c>
      <c r="BD83" s="393" t="s">
        <v>284</v>
      </c>
      <c r="BE83" s="393">
        <v>6.9999999999999999E-4</v>
      </c>
      <c r="BF83" s="393" t="s">
        <v>49</v>
      </c>
      <c r="BG83" s="393">
        <v>5.9999999999999995E-4</v>
      </c>
      <c r="BH83" s="393" t="s">
        <v>49</v>
      </c>
      <c r="BI83" s="393">
        <v>2.0000000000000001E-4</v>
      </c>
      <c r="BJ83" s="393" t="s">
        <v>49</v>
      </c>
      <c r="BK83" s="393">
        <v>5.0000000000000001E-4</v>
      </c>
      <c r="BL83" s="393" t="s">
        <v>49</v>
      </c>
      <c r="BM83" s="393">
        <v>0</v>
      </c>
      <c r="BN83" s="393" t="s">
        <v>285</v>
      </c>
      <c r="BO83" s="393">
        <v>0</v>
      </c>
      <c r="BP83" s="393" t="s">
        <v>49</v>
      </c>
      <c r="BQ83" s="393">
        <v>0</v>
      </c>
      <c r="BR83" s="393" t="s">
        <v>49</v>
      </c>
      <c r="BS83" s="393">
        <v>0</v>
      </c>
      <c r="BT83" s="393" t="s">
        <v>49</v>
      </c>
      <c r="BU83" s="393">
        <v>1E-4</v>
      </c>
      <c r="BV83" s="393" t="s">
        <v>49</v>
      </c>
      <c r="BW83" s="393">
        <v>0</v>
      </c>
      <c r="BX83" s="393" t="s">
        <v>49</v>
      </c>
      <c r="BY83" s="393">
        <v>0</v>
      </c>
      <c r="BZ83" s="393" t="s">
        <v>49</v>
      </c>
      <c r="CA83" s="393">
        <v>0</v>
      </c>
      <c r="CB83" s="393" t="s">
        <v>49</v>
      </c>
      <c r="CC83" s="393">
        <v>0</v>
      </c>
      <c r="CD83" s="393" t="s">
        <v>49</v>
      </c>
      <c r="CE83" s="393">
        <v>0</v>
      </c>
      <c r="CF83" s="393" t="s">
        <v>49</v>
      </c>
      <c r="CG83" s="393">
        <v>0</v>
      </c>
      <c r="CH83" s="393" t="s">
        <v>49</v>
      </c>
      <c r="CI83" s="393">
        <v>0.18779999999999999</v>
      </c>
      <c r="CJ83" s="393" t="s">
        <v>49</v>
      </c>
      <c r="CK83" s="393">
        <v>0</v>
      </c>
      <c r="CL83" s="393" t="s">
        <v>49</v>
      </c>
      <c r="CM83" s="393">
        <v>1E-4</v>
      </c>
      <c r="CN83" s="393" t="s">
        <v>49</v>
      </c>
      <c r="CO83" s="393">
        <v>0</v>
      </c>
      <c r="CP83" s="393" t="s">
        <v>49</v>
      </c>
      <c r="CQ83" s="393">
        <v>1.4E-3</v>
      </c>
      <c r="CR83" s="393"/>
      <c r="CS83" s="393"/>
      <c r="CT83" s="393"/>
      <c r="CU83" s="393"/>
      <c r="CV83" s="393"/>
      <c r="CW83" s="393"/>
      <c r="CX83" s="393"/>
      <c r="CY83" s="393"/>
      <c r="CZ83" s="393"/>
      <c r="DA83" s="393"/>
      <c r="DB83" s="393"/>
      <c r="DC83" s="393"/>
      <c r="DD83" s="393"/>
      <c r="DE83" s="393"/>
      <c r="DF83" s="393"/>
      <c r="DG83" s="393"/>
      <c r="DH83" s="393"/>
      <c r="DI83" s="393"/>
      <c r="DJ83" s="393"/>
      <c r="DK83" s="393"/>
      <c r="DL83" s="393"/>
      <c r="DM83" s="393"/>
      <c r="DN83" s="393"/>
      <c r="DO83" s="393"/>
      <c r="DP83" s="393"/>
      <c r="DQ83" s="393"/>
    </row>
    <row r="84" spans="1:121" s="394" customFormat="1" ht="18.75" customHeight="1" x14ac:dyDescent="0.2">
      <c r="A84" s="392" t="s">
        <v>290</v>
      </c>
      <c r="B84" s="393">
        <v>0</v>
      </c>
      <c r="C84" s="393">
        <v>5.2499999999999998E-2</v>
      </c>
      <c r="D84" s="393">
        <v>0</v>
      </c>
      <c r="E84" s="393">
        <v>5.2499999999999998E-2</v>
      </c>
      <c r="F84" s="393">
        <v>0</v>
      </c>
      <c r="G84" s="393">
        <v>2.5000000000000001E-3</v>
      </c>
      <c r="H84" s="393" t="s">
        <v>49</v>
      </c>
      <c r="I84" s="393">
        <v>1.6E-2</v>
      </c>
      <c r="J84" s="393" t="s">
        <v>49</v>
      </c>
      <c r="K84" s="393">
        <v>3.9800000000000002E-2</v>
      </c>
      <c r="L84" s="393">
        <v>0</v>
      </c>
      <c r="M84" s="393">
        <v>4.1300000000000003E-2</v>
      </c>
      <c r="N84" s="393">
        <v>0</v>
      </c>
      <c r="O84" s="393">
        <v>2.81E-2</v>
      </c>
      <c r="P84" s="393">
        <v>0</v>
      </c>
      <c r="Q84" s="393">
        <v>1.7899999999999999E-2</v>
      </c>
      <c r="R84" s="393" t="s">
        <v>49</v>
      </c>
      <c r="S84" s="393">
        <v>1.3599999999999999E-2</v>
      </c>
      <c r="T84" s="393">
        <v>0</v>
      </c>
      <c r="U84" s="393">
        <v>9.9000000000000008E-3</v>
      </c>
      <c r="V84" s="393">
        <v>0</v>
      </c>
      <c r="W84" s="393">
        <v>1.7100000000000001E-2</v>
      </c>
      <c r="X84" s="393">
        <v>0</v>
      </c>
      <c r="Y84" s="393">
        <v>1.4999999999999999E-2</v>
      </c>
      <c r="Z84" s="393" t="s">
        <v>49</v>
      </c>
      <c r="AA84" s="393">
        <v>3.99</v>
      </c>
      <c r="AB84" s="393">
        <v>0</v>
      </c>
      <c r="AC84" s="393">
        <v>1.03E-2</v>
      </c>
      <c r="AD84" s="393">
        <v>0</v>
      </c>
      <c r="AE84" s="393">
        <v>9.4999999999999998E-3</v>
      </c>
      <c r="AF84" s="393">
        <v>0</v>
      </c>
      <c r="AG84" s="393">
        <v>1.5299999999999999E-2</v>
      </c>
      <c r="AH84" s="393">
        <v>0</v>
      </c>
      <c r="AI84" s="393">
        <v>5.4999999999999997E-3</v>
      </c>
      <c r="AJ84" s="393">
        <v>0</v>
      </c>
      <c r="AK84" s="393">
        <v>3.7000000000000002E-3</v>
      </c>
      <c r="AL84" s="393">
        <v>0</v>
      </c>
      <c r="AM84" s="393">
        <v>1.01E-2</v>
      </c>
      <c r="AN84" s="393">
        <v>0</v>
      </c>
      <c r="AO84" s="393">
        <v>0.01</v>
      </c>
      <c r="AP84" s="393"/>
      <c r="AQ84" s="393">
        <v>0</v>
      </c>
      <c r="AR84" s="393" t="s">
        <v>49</v>
      </c>
      <c r="AS84" s="393">
        <v>0</v>
      </c>
      <c r="AT84" s="393" t="s">
        <v>49</v>
      </c>
      <c r="AU84" s="393">
        <v>0</v>
      </c>
      <c r="AV84" s="393" t="s">
        <v>49</v>
      </c>
      <c r="AW84" s="393">
        <v>0</v>
      </c>
      <c r="AX84" s="393" t="s">
        <v>49</v>
      </c>
      <c r="AY84" s="393">
        <v>0</v>
      </c>
      <c r="AZ84" s="393" t="s">
        <v>49</v>
      </c>
      <c r="BA84" s="393">
        <v>0</v>
      </c>
      <c r="BB84" s="393" t="s">
        <v>49</v>
      </c>
      <c r="BC84" s="393">
        <v>1E-4</v>
      </c>
      <c r="BD84" s="393" t="s">
        <v>284</v>
      </c>
      <c r="BE84" s="393">
        <v>0</v>
      </c>
      <c r="BF84" s="393" t="s">
        <v>49</v>
      </c>
      <c r="BG84" s="393">
        <v>0</v>
      </c>
      <c r="BH84" s="393" t="s">
        <v>49</v>
      </c>
      <c r="BI84" s="393">
        <v>0</v>
      </c>
      <c r="BJ84" s="393" t="s">
        <v>49</v>
      </c>
      <c r="BK84" s="393">
        <v>0</v>
      </c>
      <c r="BL84" s="393" t="s">
        <v>49</v>
      </c>
      <c r="BM84" s="393">
        <v>0</v>
      </c>
      <c r="BN84" s="393" t="s">
        <v>285</v>
      </c>
      <c r="BO84" s="393">
        <v>0</v>
      </c>
      <c r="BP84" s="393" t="s">
        <v>49</v>
      </c>
      <c r="BQ84" s="393">
        <v>0</v>
      </c>
      <c r="BR84" s="393" t="s">
        <v>49</v>
      </c>
      <c r="BS84" s="393">
        <v>0</v>
      </c>
      <c r="BT84" s="393" t="s">
        <v>49</v>
      </c>
      <c r="BU84" s="393">
        <v>0</v>
      </c>
      <c r="BV84" s="393" t="s">
        <v>49</v>
      </c>
      <c r="BW84" s="393">
        <v>1E-4</v>
      </c>
      <c r="BX84" s="393" t="s">
        <v>49</v>
      </c>
      <c r="BY84" s="393">
        <v>1E-4</v>
      </c>
      <c r="BZ84" s="393" t="s">
        <v>49</v>
      </c>
      <c r="CA84" s="393">
        <v>0</v>
      </c>
      <c r="CB84" s="393" t="s">
        <v>49</v>
      </c>
      <c r="CC84" s="393">
        <v>0</v>
      </c>
      <c r="CD84" s="393" t="s">
        <v>49</v>
      </c>
      <c r="CE84" s="393">
        <v>0</v>
      </c>
      <c r="CF84" s="393" t="s">
        <v>49</v>
      </c>
      <c r="CG84" s="393">
        <v>4.1999999999999997E-3</v>
      </c>
      <c r="CH84" s="393" t="s">
        <v>49</v>
      </c>
      <c r="CI84" s="393">
        <v>5.45E-2</v>
      </c>
      <c r="CJ84" s="393" t="s">
        <v>49</v>
      </c>
      <c r="CK84" s="393">
        <v>1E-4</v>
      </c>
      <c r="CL84" s="393" t="s">
        <v>49</v>
      </c>
      <c r="CM84" s="393">
        <v>1E-4</v>
      </c>
      <c r="CN84" s="393" t="s">
        <v>49</v>
      </c>
      <c r="CO84" s="393">
        <v>0</v>
      </c>
      <c r="CP84" s="393" t="s">
        <v>49</v>
      </c>
      <c r="CQ84" s="393">
        <v>1E-4</v>
      </c>
      <c r="CR84" s="393"/>
      <c r="CS84" s="393"/>
      <c r="CT84" s="393"/>
      <c r="CU84" s="393"/>
      <c r="CV84" s="393"/>
      <c r="CW84" s="393"/>
      <c r="CX84" s="393"/>
      <c r="CY84" s="393"/>
      <c r="CZ84" s="393"/>
      <c r="DA84" s="393"/>
      <c r="DB84" s="393"/>
      <c r="DC84" s="393"/>
      <c r="DD84" s="393"/>
      <c r="DE84" s="393"/>
      <c r="DF84" s="393"/>
      <c r="DG84" s="393"/>
      <c r="DH84" s="393"/>
      <c r="DI84" s="393"/>
      <c r="DJ84" s="393"/>
      <c r="DK84" s="393"/>
      <c r="DL84" s="393"/>
      <c r="DM84" s="393"/>
      <c r="DN84" s="393"/>
      <c r="DO84" s="393"/>
      <c r="DP84" s="393"/>
      <c r="DQ84" s="393"/>
    </row>
    <row r="85" spans="1:121" s="394" customFormat="1" ht="18.75" customHeight="1" x14ac:dyDescent="0.2">
      <c r="A85" s="392" t="s">
        <v>291</v>
      </c>
      <c r="B85" s="393"/>
      <c r="C85" s="393"/>
      <c r="D85" s="393"/>
      <c r="E85" s="393"/>
      <c r="F85" s="393"/>
      <c r="G85" s="393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  <c r="T85" s="393"/>
      <c r="U85" s="393"/>
      <c r="V85" s="393"/>
      <c r="W85" s="393"/>
      <c r="X85" s="393"/>
      <c r="Y85" s="393"/>
      <c r="Z85" s="393"/>
      <c r="AA85" s="393"/>
      <c r="AB85" s="393"/>
      <c r="AC85" s="393"/>
      <c r="AD85" s="393"/>
      <c r="AE85" s="393"/>
      <c r="AF85" s="393"/>
      <c r="AG85" s="393"/>
      <c r="AH85" s="393"/>
      <c r="AI85" s="393"/>
      <c r="AJ85" s="393"/>
      <c r="AK85" s="393"/>
      <c r="AL85" s="393"/>
      <c r="AM85" s="393"/>
      <c r="AN85" s="393"/>
      <c r="AO85" s="393"/>
      <c r="AP85" s="393"/>
      <c r="AQ85" s="393">
        <v>4.0000000000000002E-4</v>
      </c>
      <c r="AR85" s="393" t="s">
        <v>49</v>
      </c>
      <c r="AS85" s="393">
        <v>0</v>
      </c>
      <c r="AT85" s="393" t="s">
        <v>49</v>
      </c>
      <c r="AU85" s="393">
        <v>1E-4</v>
      </c>
      <c r="AV85" s="393" t="s">
        <v>49</v>
      </c>
      <c r="AW85" s="393">
        <v>0</v>
      </c>
      <c r="AX85" s="393" t="s">
        <v>49</v>
      </c>
      <c r="AY85" s="393">
        <v>0</v>
      </c>
      <c r="AZ85" s="393" t="s">
        <v>49</v>
      </c>
      <c r="BA85" s="393">
        <v>0</v>
      </c>
      <c r="BB85" s="393" t="s">
        <v>49</v>
      </c>
      <c r="BC85" s="393">
        <v>0</v>
      </c>
      <c r="BD85" s="393" t="s">
        <v>284</v>
      </c>
      <c r="BE85" s="393">
        <v>0</v>
      </c>
      <c r="BF85" s="393" t="s">
        <v>49</v>
      </c>
      <c r="BG85" s="393">
        <v>0</v>
      </c>
      <c r="BH85" s="393" t="s">
        <v>49</v>
      </c>
      <c r="BI85" s="393">
        <v>0</v>
      </c>
      <c r="BJ85" s="393" t="s">
        <v>49</v>
      </c>
      <c r="BK85" s="393">
        <v>0</v>
      </c>
      <c r="BL85" s="393" t="s">
        <v>49</v>
      </c>
      <c r="BM85" s="393">
        <v>0</v>
      </c>
      <c r="BN85" s="393" t="s">
        <v>285</v>
      </c>
      <c r="BO85" s="393">
        <v>0</v>
      </c>
      <c r="BP85" s="393" t="s">
        <v>49</v>
      </c>
      <c r="BQ85" s="393">
        <v>0</v>
      </c>
      <c r="BR85" s="393" t="s">
        <v>49</v>
      </c>
      <c r="BS85" s="393">
        <v>0</v>
      </c>
      <c r="BT85" s="393" t="s">
        <v>49</v>
      </c>
      <c r="BU85" s="393">
        <v>0</v>
      </c>
      <c r="BV85" s="393" t="s">
        <v>49</v>
      </c>
      <c r="BW85" s="393">
        <v>0</v>
      </c>
      <c r="BX85" s="393" t="s">
        <v>49</v>
      </c>
      <c r="BY85" s="393">
        <v>0</v>
      </c>
      <c r="BZ85" s="393" t="s">
        <v>49</v>
      </c>
      <c r="CA85" s="393">
        <v>0</v>
      </c>
      <c r="CB85" s="393" t="s">
        <v>49</v>
      </c>
      <c r="CC85" s="393">
        <v>0</v>
      </c>
      <c r="CD85" s="393" t="s">
        <v>49</v>
      </c>
      <c r="CE85" s="393">
        <v>0</v>
      </c>
      <c r="CF85" s="393" t="s">
        <v>49</v>
      </c>
      <c r="CG85" s="393">
        <v>0</v>
      </c>
      <c r="CH85" s="393" t="s">
        <v>49</v>
      </c>
      <c r="CI85" s="393">
        <v>0</v>
      </c>
      <c r="CJ85" s="393" t="s">
        <v>49</v>
      </c>
      <c r="CK85" s="393">
        <v>0</v>
      </c>
      <c r="CL85" s="393" t="s">
        <v>49</v>
      </c>
      <c r="CM85" s="393">
        <v>1E-4</v>
      </c>
      <c r="CN85" s="393" t="s">
        <v>49</v>
      </c>
      <c r="CO85" s="393">
        <v>1E-4</v>
      </c>
      <c r="CP85" s="393" t="s">
        <v>49</v>
      </c>
      <c r="CQ85" s="393">
        <v>0</v>
      </c>
      <c r="CR85" s="393"/>
      <c r="CS85" s="393"/>
      <c r="CT85" s="393"/>
      <c r="CU85" s="393"/>
      <c r="CV85" s="393"/>
      <c r="CW85" s="393"/>
      <c r="CX85" s="393"/>
      <c r="CY85" s="393"/>
      <c r="CZ85" s="393"/>
      <c r="DA85" s="393"/>
      <c r="DB85" s="393"/>
      <c r="DC85" s="393"/>
      <c r="DD85" s="393"/>
      <c r="DE85" s="393"/>
      <c r="DF85" s="393"/>
      <c r="DG85" s="393"/>
      <c r="DH85" s="393"/>
      <c r="DI85" s="393"/>
      <c r="DJ85" s="393"/>
      <c r="DK85" s="393"/>
      <c r="DL85" s="393"/>
      <c r="DM85" s="393"/>
      <c r="DN85" s="393"/>
      <c r="DO85" s="393"/>
      <c r="DP85" s="393"/>
      <c r="DQ85" s="393"/>
    </row>
    <row r="86" spans="1:121" s="394" customFormat="1" ht="18.75" customHeight="1" x14ac:dyDescent="0.2">
      <c r="A86" s="392" t="s">
        <v>292</v>
      </c>
      <c r="B86" s="393"/>
      <c r="C86" s="393"/>
      <c r="D86" s="393"/>
      <c r="E86" s="393"/>
      <c r="F86" s="393"/>
      <c r="G86" s="393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  <c r="T86" s="393"/>
      <c r="U86" s="393"/>
      <c r="V86" s="393"/>
      <c r="W86" s="393"/>
      <c r="X86" s="393"/>
      <c r="Y86" s="393"/>
      <c r="Z86" s="393"/>
      <c r="AA86" s="393"/>
      <c r="AB86" s="393"/>
      <c r="AC86" s="393"/>
      <c r="AD86" s="393"/>
      <c r="AE86" s="393"/>
      <c r="AF86" s="393"/>
      <c r="AG86" s="393"/>
      <c r="AH86" s="393"/>
      <c r="AI86" s="393"/>
      <c r="AJ86" s="393"/>
      <c r="AK86" s="393"/>
      <c r="AL86" s="393"/>
      <c r="AM86" s="393"/>
      <c r="AN86" s="393"/>
      <c r="AO86" s="393"/>
      <c r="AP86" s="393"/>
      <c r="AQ86" s="393">
        <v>9.5999999999999992E-3</v>
      </c>
      <c r="AR86" s="393">
        <v>0</v>
      </c>
      <c r="AS86" s="393">
        <v>1.37E-2</v>
      </c>
      <c r="AT86" s="393">
        <v>0</v>
      </c>
      <c r="AU86" s="393">
        <v>7.7999999999999996E-3</v>
      </c>
      <c r="AV86" s="393">
        <v>0</v>
      </c>
      <c r="AW86" s="393">
        <v>5.7000000000000002E-3</v>
      </c>
      <c r="AX86" s="393">
        <v>0</v>
      </c>
      <c r="AY86" s="393">
        <v>7.6E-3</v>
      </c>
      <c r="AZ86" s="393">
        <v>0</v>
      </c>
      <c r="BA86" s="393">
        <v>1.4E-2</v>
      </c>
      <c r="BB86" s="393">
        <v>0</v>
      </c>
      <c r="BC86" s="393">
        <v>5.1999999999999998E-3</v>
      </c>
      <c r="BD86" s="393">
        <v>0</v>
      </c>
      <c r="BE86" s="393">
        <v>9.7000000000000003E-3</v>
      </c>
      <c r="BF86" s="393">
        <v>0</v>
      </c>
      <c r="BG86" s="393">
        <v>6.0000000000000001E-3</v>
      </c>
      <c r="BH86" s="393">
        <v>0</v>
      </c>
      <c r="BI86" s="393">
        <v>9.4999999999999998E-3</v>
      </c>
      <c r="BJ86" s="393">
        <v>0</v>
      </c>
      <c r="BK86" s="393">
        <v>4.1999999999999997E-3</v>
      </c>
      <c r="BL86" s="393">
        <v>0</v>
      </c>
      <c r="BM86" s="393">
        <v>1.9E-3</v>
      </c>
      <c r="BN86" s="393">
        <v>0</v>
      </c>
      <c r="BO86" s="393">
        <v>1.43E-2</v>
      </c>
      <c r="BP86" s="393">
        <v>0</v>
      </c>
      <c r="BQ86" s="393">
        <v>6.7999999999999996E-3</v>
      </c>
      <c r="BR86" s="393">
        <v>0</v>
      </c>
      <c r="BS86" s="393">
        <v>7.4000000000000003E-3</v>
      </c>
      <c r="BT86" s="393">
        <v>0</v>
      </c>
      <c r="BU86" s="393">
        <v>1.0800000000000001E-2</v>
      </c>
      <c r="BV86" s="393">
        <v>0</v>
      </c>
      <c r="BW86" s="393">
        <v>1.09E-2</v>
      </c>
      <c r="BX86" s="393">
        <v>0</v>
      </c>
      <c r="BY86" s="393">
        <v>1.72E-2</v>
      </c>
      <c r="BZ86" s="393">
        <v>0</v>
      </c>
      <c r="CA86" s="393">
        <v>5.5</v>
      </c>
      <c r="CB86" s="393">
        <v>0</v>
      </c>
      <c r="CC86" s="393">
        <v>5.202</v>
      </c>
      <c r="CD86" s="393">
        <v>0</v>
      </c>
      <c r="CE86" s="393">
        <v>1.65</v>
      </c>
      <c r="CF86" s="393">
        <v>0</v>
      </c>
      <c r="CG86" s="393">
        <v>5.7464000000000004</v>
      </c>
      <c r="CH86" s="393">
        <v>0</v>
      </c>
      <c r="CI86" s="393">
        <v>7.5053000000000001</v>
      </c>
      <c r="CJ86" s="393">
        <v>0</v>
      </c>
      <c r="CK86" s="393">
        <v>1.21E-2</v>
      </c>
      <c r="CL86" s="393">
        <v>0</v>
      </c>
      <c r="CM86" s="393">
        <v>1.8800000000000001E-2</v>
      </c>
      <c r="CN86" s="393">
        <v>0</v>
      </c>
      <c r="CO86" s="393">
        <v>1.4200000000000001E-2</v>
      </c>
      <c r="CP86" s="393">
        <v>0</v>
      </c>
      <c r="CQ86" s="393">
        <v>1.6799999999999999E-2</v>
      </c>
      <c r="CR86" s="393"/>
      <c r="CS86" s="393"/>
      <c r="CT86" s="393"/>
      <c r="CU86" s="393"/>
      <c r="CV86" s="393"/>
      <c r="CW86" s="393"/>
      <c r="CX86" s="393"/>
      <c r="CY86" s="393"/>
      <c r="CZ86" s="393"/>
      <c r="DA86" s="393"/>
      <c r="DB86" s="393"/>
      <c r="DC86" s="393"/>
      <c r="DD86" s="393"/>
      <c r="DE86" s="393"/>
      <c r="DF86" s="393"/>
      <c r="DG86" s="393"/>
      <c r="DH86" s="393"/>
      <c r="DI86" s="393"/>
      <c r="DJ86" s="393"/>
      <c r="DK86" s="393"/>
      <c r="DL86" s="393"/>
      <c r="DM86" s="393"/>
      <c r="DN86" s="393"/>
      <c r="DO86" s="393"/>
      <c r="DP86" s="393"/>
      <c r="DQ86" s="393"/>
    </row>
    <row r="87" spans="1:121" s="394" customFormat="1" ht="18.75" customHeight="1" x14ac:dyDescent="0.2">
      <c r="A87" s="392" t="s">
        <v>293</v>
      </c>
      <c r="B87" s="393">
        <v>0</v>
      </c>
      <c r="C87" s="393">
        <v>0</v>
      </c>
      <c r="D87" s="393">
        <v>0</v>
      </c>
      <c r="E87" s="393">
        <v>0</v>
      </c>
      <c r="F87" s="393">
        <v>0</v>
      </c>
      <c r="G87" s="393">
        <v>0</v>
      </c>
      <c r="H87" s="393" t="s">
        <v>49</v>
      </c>
      <c r="I87" s="393">
        <v>0</v>
      </c>
      <c r="J87" s="393" t="s">
        <v>49</v>
      </c>
      <c r="K87" s="393" t="s">
        <v>49</v>
      </c>
      <c r="L87" s="393">
        <v>0</v>
      </c>
      <c r="M87" s="393">
        <v>0</v>
      </c>
      <c r="N87" s="393" t="s">
        <v>49</v>
      </c>
      <c r="O87" s="393">
        <v>0</v>
      </c>
      <c r="P87" s="393" t="s">
        <v>49</v>
      </c>
      <c r="Q87" s="393">
        <v>0</v>
      </c>
      <c r="R87" s="393" t="s">
        <v>49</v>
      </c>
      <c r="S87" s="393">
        <v>0</v>
      </c>
      <c r="T87" s="393" t="s">
        <v>49</v>
      </c>
      <c r="U87" s="393">
        <v>0</v>
      </c>
      <c r="V87" s="393" t="s">
        <v>49</v>
      </c>
      <c r="W87" s="393">
        <v>0</v>
      </c>
      <c r="X87" s="393" t="s">
        <v>195</v>
      </c>
      <c r="Y87" s="393">
        <v>0</v>
      </c>
      <c r="Z87" s="393" t="s">
        <v>49</v>
      </c>
      <c r="AA87" s="393">
        <v>0</v>
      </c>
      <c r="AB87" s="393" t="s">
        <v>49</v>
      </c>
      <c r="AC87" s="393">
        <v>0</v>
      </c>
      <c r="AD87" s="393" t="s">
        <v>49</v>
      </c>
      <c r="AE87" s="393">
        <v>0</v>
      </c>
      <c r="AF87" s="393" t="s">
        <v>49</v>
      </c>
      <c r="AG87" s="393">
        <v>0</v>
      </c>
      <c r="AH87" s="393" t="s">
        <v>49</v>
      </c>
      <c r="AI87" s="393">
        <v>0</v>
      </c>
      <c r="AJ87" s="393" t="s">
        <v>49</v>
      </c>
      <c r="AK87" s="393">
        <v>0</v>
      </c>
      <c r="AL87" s="393" t="s">
        <v>49</v>
      </c>
      <c r="AM87" s="393">
        <v>0</v>
      </c>
      <c r="AN87" s="393" t="s">
        <v>49</v>
      </c>
      <c r="AO87" s="393">
        <v>0</v>
      </c>
      <c r="AP87" s="393"/>
      <c r="AQ87" s="393">
        <v>0</v>
      </c>
      <c r="AR87" s="393" t="s">
        <v>49</v>
      </c>
      <c r="AS87" s="393">
        <v>0</v>
      </c>
      <c r="AT87" s="393" t="s">
        <v>49</v>
      </c>
      <c r="AU87" s="393">
        <v>0</v>
      </c>
      <c r="AV87" s="393" t="s">
        <v>49</v>
      </c>
      <c r="AW87" s="393">
        <v>0</v>
      </c>
      <c r="AX87" s="393" t="s">
        <v>49</v>
      </c>
      <c r="AY87" s="393">
        <v>0</v>
      </c>
      <c r="AZ87" s="393" t="s">
        <v>49</v>
      </c>
      <c r="BA87" s="393">
        <v>1E-4</v>
      </c>
      <c r="BB87" s="393" t="s">
        <v>49</v>
      </c>
      <c r="BC87" s="393">
        <v>1E-4</v>
      </c>
      <c r="BD87" s="393" t="s">
        <v>284</v>
      </c>
      <c r="BE87" s="393">
        <v>5.0000000000000001E-4</v>
      </c>
      <c r="BF87" s="393" t="s">
        <v>49</v>
      </c>
      <c r="BG87" s="393">
        <v>0</v>
      </c>
      <c r="BH87" s="393" t="s">
        <v>49</v>
      </c>
      <c r="BI87" s="393">
        <v>2.9999999999999997E-4</v>
      </c>
      <c r="BJ87" s="393" t="s">
        <v>49</v>
      </c>
      <c r="BK87" s="393">
        <v>2.5000000000000001E-3</v>
      </c>
      <c r="BL87" s="393" t="s">
        <v>49</v>
      </c>
      <c r="BM87" s="393">
        <v>1E-4</v>
      </c>
      <c r="BN87" s="393" t="s">
        <v>285</v>
      </c>
      <c r="BO87" s="393">
        <v>0</v>
      </c>
      <c r="BP87" s="393" t="s">
        <v>49</v>
      </c>
      <c r="BQ87" s="393">
        <v>1E-4</v>
      </c>
      <c r="BR87" s="393" t="s">
        <v>49</v>
      </c>
      <c r="BS87" s="393">
        <v>0</v>
      </c>
      <c r="BT87" s="393" t="s">
        <v>49</v>
      </c>
      <c r="BU87" s="393">
        <v>1E-4</v>
      </c>
      <c r="BV87" s="393" t="s">
        <v>49</v>
      </c>
      <c r="BW87" s="393">
        <v>0</v>
      </c>
      <c r="BX87" s="393" t="s">
        <v>49</v>
      </c>
      <c r="BY87" s="393">
        <v>0</v>
      </c>
      <c r="BZ87" s="393" t="s">
        <v>49</v>
      </c>
      <c r="CA87" s="393">
        <v>0</v>
      </c>
      <c r="CB87" s="393" t="s">
        <v>49</v>
      </c>
      <c r="CC87" s="393">
        <v>0</v>
      </c>
      <c r="CD87" s="393" t="s">
        <v>49</v>
      </c>
      <c r="CE87" s="393">
        <v>0</v>
      </c>
      <c r="CF87" s="393" t="s">
        <v>49</v>
      </c>
      <c r="CG87" s="393">
        <v>0</v>
      </c>
      <c r="CH87" s="393" t="s">
        <v>49</v>
      </c>
      <c r="CI87" s="393">
        <v>0</v>
      </c>
      <c r="CJ87" s="393" t="s">
        <v>49</v>
      </c>
      <c r="CK87" s="393">
        <v>0</v>
      </c>
      <c r="CL87" s="393" t="s">
        <v>49</v>
      </c>
      <c r="CM87" s="393">
        <v>0</v>
      </c>
      <c r="CN87" s="393" t="s">
        <v>49</v>
      </c>
      <c r="CO87" s="393">
        <v>0</v>
      </c>
      <c r="CP87" s="393" t="s">
        <v>49</v>
      </c>
      <c r="CQ87" s="393">
        <v>0</v>
      </c>
      <c r="CR87" s="393"/>
      <c r="CS87" s="393"/>
      <c r="CT87" s="393"/>
      <c r="CU87" s="393"/>
      <c r="CV87" s="393"/>
      <c r="CW87" s="393"/>
      <c r="CX87" s="393"/>
      <c r="CY87" s="393"/>
      <c r="CZ87" s="393"/>
      <c r="DA87" s="393"/>
      <c r="DB87" s="393"/>
      <c r="DC87" s="393"/>
      <c r="DD87" s="393"/>
      <c r="DE87" s="393"/>
      <c r="DF87" s="393"/>
      <c r="DG87" s="393"/>
      <c r="DH87" s="393"/>
      <c r="DI87" s="393"/>
      <c r="DJ87" s="393"/>
      <c r="DK87" s="393"/>
      <c r="DL87" s="393"/>
      <c r="DM87" s="393"/>
      <c r="DN87" s="393"/>
      <c r="DO87" s="393"/>
      <c r="DP87" s="393"/>
      <c r="DQ87" s="393"/>
    </row>
    <row r="88" spans="1:121" s="394" customFormat="1" x14ac:dyDescent="0.2">
      <c r="A88" s="392" t="s">
        <v>294</v>
      </c>
      <c r="B88" s="393">
        <v>0</v>
      </c>
      <c r="C88" s="393">
        <v>2.3E-3</v>
      </c>
      <c r="D88" s="393">
        <v>0</v>
      </c>
      <c r="E88" s="393">
        <v>2.3E-3</v>
      </c>
      <c r="F88" s="393">
        <v>0</v>
      </c>
      <c r="G88" s="393">
        <v>0</v>
      </c>
      <c r="H88" s="393" t="s">
        <v>49</v>
      </c>
      <c r="I88" s="393">
        <v>3.0999999999999999E-3</v>
      </c>
      <c r="J88" s="393" t="s">
        <v>49</v>
      </c>
      <c r="K88" s="393">
        <v>1.5900000000000001E-2</v>
      </c>
      <c r="L88" s="393">
        <v>0</v>
      </c>
      <c r="M88" s="393">
        <v>1.3899999999999999E-2</v>
      </c>
      <c r="N88" s="393" t="s">
        <v>49</v>
      </c>
      <c r="O88" s="393">
        <v>8.3999999999999995E-3</v>
      </c>
      <c r="P88" s="393" t="s">
        <v>49</v>
      </c>
      <c r="Q88" s="393">
        <v>0</v>
      </c>
      <c r="R88" s="393" t="s">
        <v>49</v>
      </c>
      <c r="S88" s="393">
        <v>2.7000000000000001E-3</v>
      </c>
      <c r="T88" s="393" t="s">
        <v>49</v>
      </c>
      <c r="U88" s="393">
        <v>1.6000000000000001E-3</v>
      </c>
      <c r="V88" s="393" t="s">
        <v>49</v>
      </c>
      <c r="W88" s="393">
        <v>9.4999999999999998E-3</v>
      </c>
      <c r="X88" s="393" t="s">
        <v>195</v>
      </c>
      <c r="Y88" s="393">
        <v>8.8000000000000005E-3</v>
      </c>
      <c r="Z88" s="393" t="s">
        <v>49</v>
      </c>
      <c r="AA88" s="393">
        <v>1.28</v>
      </c>
      <c r="AB88" s="393" t="s">
        <v>49</v>
      </c>
      <c r="AC88" s="393">
        <v>1.8E-3</v>
      </c>
      <c r="AD88" s="393" t="s">
        <v>49</v>
      </c>
      <c r="AE88" s="393">
        <v>6.8999999999999999E-3</v>
      </c>
      <c r="AF88" s="393" t="s">
        <v>49</v>
      </c>
      <c r="AG88" s="393">
        <v>3.8999999999999998E-3</v>
      </c>
      <c r="AH88" s="393" t="s">
        <v>49</v>
      </c>
      <c r="AI88" s="393">
        <v>4.7000000000000002E-3</v>
      </c>
      <c r="AJ88" s="393" t="s">
        <v>49</v>
      </c>
      <c r="AK88" s="393">
        <v>3.3999999999999998E-3</v>
      </c>
      <c r="AL88" s="393" t="s">
        <v>49</v>
      </c>
      <c r="AM88" s="393">
        <v>7.1000000000000004E-3</v>
      </c>
      <c r="AN88" s="393" t="s">
        <v>49</v>
      </c>
      <c r="AO88" s="393">
        <v>2.3999999999999998E-3</v>
      </c>
      <c r="AP88" s="393"/>
      <c r="AQ88" s="393">
        <v>2.3999999999999998E-3</v>
      </c>
      <c r="AR88" s="393" t="s">
        <v>49</v>
      </c>
      <c r="AS88" s="393">
        <v>4.3E-3</v>
      </c>
      <c r="AT88" s="393" t="s">
        <v>49</v>
      </c>
      <c r="AU88" s="393">
        <v>4.1999999999999997E-3</v>
      </c>
      <c r="AV88" s="393" t="s">
        <v>49</v>
      </c>
      <c r="AW88" s="393">
        <v>2.8999999999999998E-3</v>
      </c>
      <c r="AX88" s="393" t="s">
        <v>49</v>
      </c>
      <c r="AY88" s="393">
        <v>3.8999999999999998E-3</v>
      </c>
      <c r="AZ88" s="393" t="s">
        <v>49</v>
      </c>
      <c r="BA88" s="393">
        <v>4.4999999999999997E-3</v>
      </c>
      <c r="BB88" s="393" t="s">
        <v>49</v>
      </c>
      <c r="BC88" s="393">
        <v>3.5999999999999999E-3</v>
      </c>
      <c r="BD88" s="393" t="s">
        <v>284</v>
      </c>
      <c r="BE88" s="393">
        <v>8.0000000000000004E-4</v>
      </c>
      <c r="BF88" s="393" t="s">
        <v>49</v>
      </c>
      <c r="BG88" s="393">
        <v>4.7999999999999996E-3</v>
      </c>
      <c r="BH88" s="393" t="s">
        <v>49</v>
      </c>
      <c r="BI88" s="393">
        <v>3.5999999999999999E-3</v>
      </c>
      <c r="BJ88" s="393" t="s">
        <v>49</v>
      </c>
      <c r="BK88" s="393">
        <v>3.3E-3</v>
      </c>
      <c r="BL88" s="393" t="s">
        <v>49</v>
      </c>
      <c r="BM88" s="393">
        <v>6.9999999999999999E-4</v>
      </c>
      <c r="BN88" s="393" t="s">
        <v>285</v>
      </c>
      <c r="BO88" s="393">
        <v>7.1999999999999998E-3</v>
      </c>
      <c r="BP88" s="393" t="s">
        <v>49</v>
      </c>
      <c r="BQ88" s="393">
        <v>1.6000000000000001E-3</v>
      </c>
      <c r="BR88" s="393" t="s">
        <v>49</v>
      </c>
      <c r="BS88" s="393">
        <v>0</v>
      </c>
      <c r="BT88" s="393" t="s">
        <v>49</v>
      </c>
      <c r="BU88" s="393">
        <v>1.9E-3</v>
      </c>
      <c r="BV88" s="393" t="s">
        <v>49</v>
      </c>
      <c r="BW88" s="393">
        <v>3.8E-3</v>
      </c>
      <c r="BX88" s="393" t="s">
        <v>49</v>
      </c>
      <c r="BY88" s="393">
        <v>7.0000000000000001E-3</v>
      </c>
      <c r="BZ88" s="393" t="s">
        <v>49</v>
      </c>
      <c r="CA88" s="393">
        <v>1.08</v>
      </c>
      <c r="CB88" s="393" t="s">
        <v>49</v>
      </c>
      <c r="CC88" s="393">
        <v>1.1681999999999999</v>
      </c>
      <c r="CD88" s="393" t="s">
        <v>49</v>
      </c>
      <c r="CE88" s="393">
        <v>0</v>
      </c>
      <c r="CF88" s="393" t="s">
        <v>49</v>
      </c>
      <c r="CG88" s="393">
        <v>1.9169</v>
      </c>
      <c r="CH88" s="393" t="s">
        <v>49</v>
      </c>
      <c r="CI88" s="393">
        <v>1.5609999999999999</v>
      </c>
      <c r="CJ88" s="393" t="s">
        <v>49</v>
      </c>
      <c r="CK88" s="393">
        <v>4.5999999999999999E-3</v>
      </c>
      <c r="CL88" s="393" t="s">
        <v>49</v>
      </c>
      <c r="CM88" s="393">
        <v>2E-3</v>
      </c>
      <c r="CN88" s="393" t="s">
        <v>49</v>
      </c>
      <c r="CO88" s="393">
        <v>1E-3</v>
      </c>
      <c r="CP88" s="393" t="s">
        <v>49</v>
      </c>
      <c r="CQ88" s="393">
        <v>8.9999999999999998E-4</v>
      </c>
      <c r="CR88" s="393"/>
      <c r="CS88" s="393"/>
      <c r="CT88" s="393"/>
      <c r="CU88" s="393"/>
      <c r="CV88" s="393"/>
      <c r="CW88" s="393"/>
      <c r="CX88" s="393"/>
      <c r="CY88" s="393"/>
      <c r="CZ88" s="393"/>
      <c r="DA88" s="393"/>
      <c r="DB88" s="393"/>
      <c r="DC88" s="393"/>
      <c r="DD88" s="393"/>
      <c r="DE88" s="393"/>
      <c r="DF88" s="393"/>
      <c r="DG88" s="393"/>
      <c r="DH88" s="393"/>
      <c r="DI88" s="393"/>
      <c r="DJ88" s="393"/>
      <c r="DK88" s="393"/>
      <c r="DL88" s="393"/>
      <c r="DM88" s="393"/>
      <c r="DN88" s="393"/>
      <c r="DO88" s="393"/>
      <c r="DP88" s="393"/>
      <c r="DQ88" s="393"/>
    </row>
    <row r="89" spans="1:121" s="364" customFormat="1" x14ac:dyDescent="0.2">
      <c r="A89" s="363" t="s">
        <v>295</v>
      </c>
      <c r="B89" s="516">
        <v>0.1042</v>
      </c>
      <c r="C89" s="517"/>
      <c r="D89" s="516">
        <v>3.49E-2</v>
      </c>
      <c r="E89" s="517"/>
      <c r="F89" s="516">
        <v>2.75E-2</v>
      </c>
      <c r="G89" s="517"/>
      <c r="H89" s="516">
        <v>3.5999999999999997E-2</v>
      </c>
      <c r="I89" s="517"/>
      <c r="J89" s="516">
        <v>7.2900000000000006E-2</v>
      </c>
      <c r="K89" s="517"/>
      <c r="L89" s="516">
        <v>6.6100000000000006E-2</v>
      </c>
      <c r="M89" s="517"/>
      <c r="N89" s="516">
        <v>4.1099999999999998E-2</v>
      </c>
      <c r="O89" s="517"/>
      <c r="P89" s="516">
        <v>1.7899999999999999E-2</v>
      </c>
      <c r="Q89" s="517"/>
      <c r="R89" s="516"/>
      <c r="S89" s="517"/>
      <c r="T89" s="516">
        <v>1.4800000000000001E-2</v>
      </c>
      <c r="U89" s="517"/>
      <c r="V89" s="516">
        <v>3.2099999999999997E-2</v>
      </c>
      <c r="W89" s="517"/>
      <c r="X89" s="516">
        <v>2.69E-2</v>
      </c>
      <c r="Y89" s="517"/>
      <c r="Z89" s="516">
        <v>1.47E-2</v>
      </c>
      <c r="AA89" s="517"/>
      <c r="AB89" s="516">
        <v>1.41E-2</v>
      </c>
      <c r="AC89" s="517"/>
      <c r="AD89" s="516">
        <v>2.2100000000000002E-2</v>
      </c>
      <c r="AE89" s="517"/>
      <c r="AF89" s="516">
        <v>2.4E-2</v>
      </c>
      <c r="AG89" s="517"/>
      <c r="AH89" s="516">
        <v>1.3599999999999999E-2</v>
      </c>
      <c r="AI89" s="517"/>
      <c r="AJ89" s="516">
        <v>9.4000000000000004E-3</v>
      </c>
      <c r="AK89" s="517"/>
      <c r="AL89" s="516">
        <v>2.47E-2</v>
      </c>
      <c r="AM89" s="517"/>
      <c r="AN89" s="516"/>
      <c r="AO89" s="517"/>
      <c r="AP89" s="516">
        <v>2.0899999999999998E-2</v>
      </c>
      <c r="AQ89" s="517"/>
      <c r="AR89" s="516">
        <v>2.4299999999999999E-2</v>
      </c>
      <c r="AS89" s="517"/>
      <c r="AT89" s="516">
        <v>1.7600000000000001E-2</v>
      </c>
      <c r="AU89" s="517"/>
      <c r="AV89" s="516">
        <v>1.21E-2</v>
      </c>
      <c r="AW89" s="517"/>
      <c r="AX89" s="516"/>
      <c r="AY89" s="517"/>
      <c r="AZ89" s="516">
        <v>2.75E-2</v>
      </c>
      <c r="BA89" s="517"/>
      <c r="BB89" s="516">
        <v>1.7100000000000001E-2</v>
      </c>
      <c r="BC89" s="517"/>
      <c r="BD89" s="516">
        <v>1.67E-2</v>
      </c>
      <c r="BE89" s="517"/>
      <c r="BF89" s="516">
        <v>1.4200000000000001E-2</v>
      </c>
      <c r="BG89" s="517"/>
      <c r="BH89" s="516">
        <v>1.8499999999999999E-2</v>
      </c>
      <c r="BI89" s="517"/>
      <c r="BJ89" s="516">
        <v>1.55E-2</v>
      </c>
      <c r="BK89" s="517"/>
      <c r="BL89" s="516">
        <v>6.1999999999999998E-3</v>
      </c>
      <c r="BM89" s="517"/>
      <c r="BN89" s="516">
        <v>2.1499999999999998E-2</v>
      </c>
      <c r="BO89" s="517"/>
      <c r="BP89" s="516">
        <v>1.0999999999999999E-2</v>
      </c>
      <c r="BQ89" s="517"/>
      <c r="BR89" s="516">
        <v>1.3100000000000001E-2</v>
      </c>
      <c r="BS89" s="517"/>
      <c r="BT89" s="516">
        <v>1.7100000000000001E-2</v>
      </c>
      <c r="BU89" s="517"/>
      <c r="BV89" s="516">
        <v>1.7399999999999999E-2</v>
      </c>
      <c r="BW89" s="517"/>
      <c r="BX89" s="516">
        <v>3.1800000000000002E-2</v>
      </c>
      <c r="BY89" s="517"/>
      <c r="BZ89" s="516">
        <v>1.9199999999999998E-2</v>
      </c>
      <c r="CA89" s="517"/>
      <c r="CB89" s="516">
        <v>1.6E-2</v>
      </c>
      <c r="CC89" s="517"/>
      <c r="CD89" s="516">
        <v>2.3E-2</v>
      </c>
      <c r="CE89" s="517"/>
      <c r="CF89" s="516">
        <v>2.1999999999999999E-2</v>
      </c>
      <c r="CG89" s="517"/>
      <c r="CH89" s="516">
        <v>2.5999999999999999E-2</v>
      </c>
      <c r="CI89" s="517"/>
      <c r="CJ89" s="516">
        <v>2.2499999999999999E-2</v>
      </c>
      <c r="CK89" s="517"/>
      <c r="CL89" s="516">
        <v>2.7400000000000001E-2</v>
      </c>
      <c r="CM89" s="517"/>
      <c r="CN89" s="516">
        <f>SUM(CO79:CO88)</f>
        <v>2.2900000000000004E-2</v>
      </c>
      <c r="CO89" s="517"/>
      <c r="CP89" s="516">
        <f>SUM(CQ79:CQ88)</f>
        <v>2.7699999999999999E-2</v>
      </c>
      <c r="CQ89" s="517"/>
      <c r="CR89" s="516"/>
      <c r="CS89" s="517"/>
      <c r="CT89" s="516"/>
      <c r="CU89" s="517"/>
      <c r="CV89" s="516"/>
      <c r="CW89" s="517"/>
      <c r="CX89" s="516"/>
      <c r="CY89" s="517"/>
      <c r="CZ89" s="516"/>
      <c r="DA89" s="517"/>
      <c r="DB89" s="516"/>
      <c r="DC89" s="517"/>
      <c r="DD89" s="516"/>
      <c r="DE89" s="517"/>
      <c r="DF89" s="516"/>
      <c r="DG89" s="517"/>
      <c r="DH89" s="516"/>
      <c r="DI89" s="517"/>
      <c r="DJ89" s="516"/>
      <c r="DK89" s="517"/>
      <c r="DL89" s="516"/>
      <c r="DM89" s="517"/>
      <c r="DN89" s="516"/>
      <c r="DO89" s="517"/>
      <c r="DP89" s="516"/>
      <c r="DQ89" s="517"/>
    </row>
    <row r="90" spans="1:121" x14ac:dyDescent="0.2">
      <c r="A90" s="395" t="s">
        <v>296</v>
      </c>
      <c r="B90" s="396"/>
      <c r="C90" s="396"/>
      <c r="D90" s="396"/>
      <c r="E90" s="396"/>
      <c r="F90" s="396"/>
      <c r="G90" s="396"/>
      <c r="H90" s="396"/>
      <c r="I90" s="396"/>
      <c r="J90" s="396"/>
      <c r="K90" s="396"/>
      <c r="L90" s="396"/>
      <c r="M90" s="396"/>
      <c r="N90" s="396"/>
      <c r="O90" s="396"/>
      <c r="P90" s="396"/>
      <c r="Q90" s="396"/>
      <c r="R90" s="396"/>
      <c r="S90" s="396"/>
      <c r="T90" s="396"/>
      <c r="U90" s="396"/>
      <c r="V90" s="396"/>
      <c r="W90" s="396"/>
      <c r="X90" s="396"/>
      <c r="Y90" s="397"/>
      <c r="Z90" s="396"/>
      <c r="AA90" s="397"/>
      <c r="AB90" s="396"/>
      <c r="AC90" s="397"/>
      <c r="AD90" s="396"/>
      <c r="AE90" s="397"/>
      <c r="AF90" s="396"/>
      <c r="AG90" s="397"/>
      <c r="AH90" s="396"/>
      <c r="AI90" s="397"/>
      <c r="AJ90" s="396"/>
      <c r="AK90" s="397"/>
      <c r="AL90" s="396"/>
      <c r="AM90" s="397"/>
      <c r="AN90" s="396"/>
      <c r="AO90" s="397"/>
      <c r="AP90" s="396"/>
      <c r="AQ90" s="397"/>
      <c r="AR90" s="396"/>
      <c r="AS90" s="397"/>
      <c r="AT90" s="396"/>
      <c r="AU90" s="397"/>
      <c r="AV90" s="396"/>
      <c r="AW90" s="397"/>
      <c r="AX90" s="396"/>
      <c r="AY90" s="397"/>
      <c r="AZ90" s="396"/>
      <c r="BA90" s="397"/>
      <c r="BB90" s="396"/>
      <c r="BC90" s="397"/>
      <c r="BD90" s="396"/>
      <c r="BE90" s="397"/>
      <c r="BF90" s="396"/>
      <c r="BG90" s="397"/>
      <c r="BH90" s="396"/>
      <c r="BI90" s="397"/>
      <c r="BJ90" s="396"/>
      <c r="BK90" s="397"/>
      <c r="BL90" s="396"/>
      <c r="BM90" s="397"/>
      <c r="BN90" s="396"/>
      <c r="BO90" s="397"/>
      <c r="BP90" s="396"/>
      <c r="BQ90" s="397"/>
      <c r="BR90" s="396"/>
      <c r="BS90" s="397"/>
      <c r="BT90" s="396"/>
      <c r="BU90" s="397"/>
      <c r="BV90" s="396"/>
      <c r="BW90" s="397"/>
      <c r="BX90" s="396"/>
      <c r="BY90" s="397"/>
      <c r="BZ90" s="396"/>
      <c r="CA90" s="397"/>
      <c r="CB90" s="396"/>
      <c r="CC90" s="397"/>
      <c r="CD90" s="396"/>
      <c r="CE90" s="397"/>
      <c r="CF90" s="396"/>
      <c r="CG90" s="397"/>
      <c r="CH90" s="396"/>
      <c r="CI90" s="397"/>
      <c r="CJ90" s="398"/>
      <c r="CK90" s="399"/>
      <c r="CL90" s="396"/>
      <c r="CM90" s="397"/>
      <c r="CN90" s="396"/>
      <c r="CO90" s="397"/>
      <c r="CP90" s="396"/>
      <c r="CQ90" s="397"/>
      <c r="CR90" s="396"/>
      <c r="CS90" s="397"/>
      <c r="CT90" s="396"/>
      <c r="CU90" s="397"/>
      <c r="CV90" s="396"/>
      <c r="CW90" s="397"/>
      <c r="CX90" s="396"/>
      <c r="CY90" s="397"/>
      <c r="CZ90" s="396"/>
      <c r="DA90" s="397"/>
      <c r="DB90" s="396"/>
      <c r="DC90" s="397"/>
      <c r="DD90" s="396"/>
      <c r="DE90" s="397"/>
      <c r="DF90" s="396"/>
      <c r="DG90" s="397"/>
      <c r="DH90" s="396"/>
      <c r="DI90" s="397"/>
      <c r="DJ90" s="396"/>
      <c r="DK90" s="397"/>
      <c r="DL90" s="396"/>
      <c r="DM90" s="397"/>
      <c r="DN90" s="396"/>
      <c r="DO90" s="397"/>
      <c r="DP90" s="396"/>
      <c r="DQ90" s="397"/>
    </row>
    <row r="91" spans="1:121" x14ac:dyDescent="0.2">
      <c r="A91" s="400"/>
      <c r="B91" s="401"/>
      <c r="C91" s="401"/>
      <c r="D91" s="401"/>
      <c r="E91" s="401"/>
      <c r="F91" s="401"/>
      <c r="G91" s="401"/>
      <c r="H91" s="401"/>
      <c r="I91" s="401"/>
      <c r="J91" s="401"/>
      <c r="K91" s="401"/>
      <c r="L91" s="401"/>
      <c r="M91" s="401"/>
      <c r="N91" s="401"/>
      <c r="O91" s="401"/>
      <c r="P91" s="401"/>
      <c r="Q91" s="401"/>
      <c r="R91" s="401"/>
      <c r="S91" s="401"/>
      <c r="T91" s="401"/>
      <c r="U91" s="401"/>
      <c r="V91" s="401"/>
      <c r="W91" s="401"/>
      <c r="X91" s="401"/>
      <c r="Y91" s="402"/>
      <c r="Z91" s="401"/>
      <c r="AA91" s="402"/>
      <c r="AB91" s="401"/>
      <c r="AC91" s="402"/>
      <c r="AD91" s="401"/>
      <c r="AE91" s="403"/>
      <c r="AF91" s="401"/>
      <c r="AG91" s="403"/>
      <c r="AH91" s="401"/>
      <c r="AI91" s="403"/>
      <c r="AJ91" s="401"/>
      <c r="AK91" s="403"/>
      <c r="AL91" s="401"/>
      <c r="AM91" s="403"/>
      <c r="AN91" s="401"/>
      <c r="AO91" s="403"/>
      <c r="AP91" s="401"/>
      <c r="AQ91" s="403"/>
      <c r="AR91" s="401"/>
      <c r="AS91" s="403"/>
      <c r="AT91" s="401"/>
      <c r="AU91" s="403"/>
      <c r="AV91" s="401"/>
      <c r="AW91" s="403"/>
      <c r="AX91" s="401"/>
      <c r="AY91" s="403"/>
      <c r="AZ91" s="401"/>
      <c r="BA91" s="403"/>
      <c r="BB91" s="401"/>
      <c r="BC91" s="403"/>
      <c r="BD91" s="401"/>
      <c r="BE91" s="403"/>
      <c r="BF91" s="401"/>
      <c r="BG91" s="403"/>
      <c r="BH91" s="401"/>
      <c r="BI91" s="403"/>
      <c r="BJ91" s="401"/>
      <c r="BK91" s="403"/>
      <c r="BL91" s="401"/>
      <c r="BM91" s="403"/>
      <c r="BN91" s="401"/>
      <c r="BO91" s="403"/>
      <c r="BP91" s="401"/>
      <c r="BQ91" s="403"/>
      <c r="BR91" s="401"/>
      <c r="BS91" s="403"/>
      <c r="BT91" s="401"/>
      <c r="BU91" s="403"/>
      <c r="BV91" s="401"/>
      <c r="BW91" s="403"/>
      <c r="BX91" s="401"/>
      <c r="BY91" s="403"/>
      <c r="BZ91" s="401"/>
      <c r="CA91" s="403"/>
      <c r="CB91" s="401"/>
      <c r="CC91" s="403"/>
      <c r="CD91" s="401"/>
      <c r="CE91" s="403"/>
      <c r="CF91" s="401"/>
      <c r="CG91" s="403"/>
      <c r="CH91" s="401"/>
      <c r="CI91" s="403"/>
      <c r="CJ91" s="403"/>
      <c r="CK91" s="403"/>
      <c r="CL91" s="401"/>
      <c r="CM91" s="403"/>
      <c r="CN91" s="401"/>
      <c r="CO91" s="403"/>
      <c r="CP91" s="401"/>
      <c r="CQ91" s="403"/>
      <c r="CR91" s="401"/>
      <c r="CS91" s="403"/>
      <c r="CT91" s="401"/>
      <c r="CU91" s="403"/>
      <c r="CV91" s="401"/>
      <c r="CW91" s="403"/>
      <c r="CX91" s="401"/>
      <c r="CY91" s="403"/>
      <c r="CZ91" s="401"/>
      <c r="DA91" s="403"/>
      <c r="DB91" s="401"/>
      <c r="DC91" s="403"/>
      <c r="DD91" s="401"/>
      <c r="DE91" s="403"/>
      <c r="DF91" s="401"/>
      <c r="DG91" s="403"/>
      <c r="DH91" s="401"/>
      <c r="DI91" s="403"/>
      <c r="DJ91" s="401"/>
      <c r="DK91" s="403"/>
      <c r="DL91" s="401"/>
      <c r="DM91" s="403"/>
      <c r="DN91" s="401"/>
      <c r="DO91" s="403"/>
      <c r="DP91" s="401"/>
      <c r="DQ91" s="403"/>
    </row>
    <row r="92" spans="1:121" s="51" customFormat="1" ht="15" customHeight="1" x14ac:dyDescent="0.25">
      <c r="A92" s="382" t="s">
        <v>297</v>
      </c>
      <c r="B92" s="452">
        <v>44562</v>
      </c>
      <c r="C92" s="453"/>
      <c r="D92" s="452">
        <v>44593</v>
      </c>
      <c r="E92" s="453"/>
      <c r="F92" s="452">
        <v>44621</v>
      </c>
      <c r="G92" s="453"/>
      <c r="H92" s="452">
        <v>44652</v>
      </c>
      <c r="I92" s="453"/>
      <c r="J92" s="452">
        <v>44682</v>
      </c>
      <c r="K92" s="453"/>
      <c r="L92" s="452">
        <v>44713</v>
      </c>
      <c r="M92" s="453"/>
      <c r="N92" s="452">
        <v>44743</v>
      </c>
      <c r="O92" s="453"/>
      <c r="P92" s="452">
        <v>44774</v>
      </c>
      <c r="Q92" s="453"/>
      <c r="R92" s="452">
        <v>44805</v>
      </c>
      <c r="S92" s="453"/>
      <c r="T92" s="452">
        <v>44835</v>
      </c>
      <c r="U92" s="453"/>
      <c r="V92" s="452">
        <v>44866</v>
      </c>
      <c r="W92" s="453"/>
      <c r="X92" s="452">
        <v>44896</v>
      </c>
      <c r="Y92" s="453"/>
      <c r="Z92" s="452" t="e">
        <f ca="1">Z77</f>
        <v>#NAME?</v>
      </c>
      <c r="AA92" s="453"/>
      <c r="AB92" s="452" t="e">
        <f ca="1">AB77</f>
        <v>#NAME?</v>
      </c>
      <c r="AC92" s="453"/>
      <c r="AD92" s="452" t="e">
        <f ca="1">AD77</f>
        <v>#NAME?</v>
      </c>
      <c r="AE92" s="453"/>
      <c r="AF92" s="454" t="e">
        <f ca="1">AF77</f>
        <v>#NAME?</v>
      </c>
      <c r="AG92" s="455"/>
      <c r="AH92" s="454" t="e">
        <f ca="1">AH77</f>
        <v>#NAME?</v>
      </c>
      <c r="AI92" s="455"/>
      <c r="AJ92" s="454" t="e">
        <f ca="1">AJ77</f>
        <v>#NAME?</v>
      </c>
      <c r="AK92" s="455"/>
      <c r="AL92" s="454" t="e">
        <f ca="1">AL77</f>
        <v>#NAME?</v>
      </c>
      <c r="AM92" s="455"/>
      <c r="AN92" s="454" t="e">
        <f ca="1">AN77</f>
        <v>#NAME?</v>
      </c>
      <c r="AO92" s="455"/>
      <c r="AP92" s="454" t="e">
        <f ca="1">AP77</f>
        <v>#NAME?</v>
      </c>
      <c r="AQ92" s="455"/>
      <c r="AR92" s="452"/>
      <c r="AS92" s="453"/>
      <c r="AT92" s="452"/>
      <c r="AU92" s="453"/>
      <c r="AV92" s="452"/>
      <c r="AW92" s="453"/>
      <c r="AX92" s="523" t="e">
        <f ca="1">AX77</f>
        <v>#NAME?</v>
      </c>
      <c r="AY92" s="524"/>
      <c r="AZ92" s="454" t="e">
        <f ca="1">AZ$8</f>
        <v>#NAME?</v>
      </c>
      <c r="BA92" s="455"/>
      <c r="BB92" s="454" t="e">
        <f ca="1">BB$8</f>
        <v>#NAME?</v>
      </c>
      <c r="BC92" s="455"/>
      <c r="BD92" s="454" t="e">
        <f ca="1">BD$8</f>
        <v>#NAME?</v>
      </c>
      <c r="BE92" s="455"/>
      <c r="BF92" s="454" t="e">
        <f ca="1">BF$8</f>
        <v>#NAME?</v>
      </c>
      <c r="BG92" s="455"/>
      <c r="BH92" s="454" t="e">
        <f ca="1">BH$8</f>
        <v>#NAME?</v>
      </c>
      <c r="BI92" s="455"/>
      <c r="BJ92" s="454" t="e">
        <f ca="1">BJ$8</f>
        <v>#NAME?</v>
      </c>
      <c r="BK92" s="455"/>
      <c r="BL92" s="454" t="e">
        <f ca="1">BL$8</f>
        <v>#NAME?</v>
      </c>
      <c r="BM92" s="455"/>
      <c r="BN92" s="454" t="e">
        <f ca="1">BN$8</f>
        <v>#NAME?</v>
      </c>
      <c r="BO92" s="455"/>
      <c r="BP92" s="454" t="e">
        <f ca="1">BP$8</f>
        <v>#NAME?</v>
      </c>
      <c r="BQ92" s="455"/>
      <c r="BR92" s="454" t="e">
        <f ca="1">BR$8</f>
        <v>#NAME?</v>
      </c>
      <c r="BS92" s="455"/>
      <c r="BT92" s="454" t="e">
        <f ca="1">BT$8</f>
        <v>#NAME?</v>
      </c>
      <c r="BU92" s="455"/>
      <c r="BV92" s="454" t="e">
        <f ca="1">BV$8</f>
        <v>#NAME?</v>
      </c>
      <c r="BW92" s="455"/>
      <c r="BX92" s="454" t="e">
        <f ca="1">BX$8</f>
        <v>#NAME?</v>
      </c>
      <c r="BY92" s="455"/>
      <c r="BZ92" s="454" t="e">
        <f ca="1">BZ$8</f>
        <v>#NAME?</v>
      </c>
      <c r="CA92" s="455"/>
      <c r="CB92" s="454" t="e">
        <f ca="1">CB$8</f>
        <v>#NAME?</v>
      </c>
      <c r="CC92" s="455"/>
      <c r="CD92" s="454" t="e">
        <f ca="1">CD$8</f>
        <v>#NAME?</v>
      </c>
      <c r="CE92" s="455"/>
      <c r="CF92" s="454" t="e">
        <f ca="1">CF$8</f>
        <v>#NAME?</v>
      </c>
      <c r="CG92" s="455"/>
      <c r="CH92" s="454" t="e">
        <f ca="1">CH$8</f>
        <v>#NAME?</v>
      </c>
      <c r="CI92" s="455"/>
      <c r="CJ92" s="454" t="e">
        <f ca="1">CJ$8</f>
        <v>#NAME?</v>
      </c>
      <c r="CK92" s="455"/>
      <c r="CL92" s="454" t="e">
        <f ca="1">CL$8</f>
        <v>#NAME?</v>
      </c>
      <c r="CM92" s="455"/>
      <c r="CN92" s="454" t="e">
        <f ca="1">CN$8</f>
        <v>#NAME?</v>
      </c>
      <c r="CO92" s="455"/>
      <c r="CP92" s="454" t="e">
        <f ca="1">CP$8</f>
        <v>#NAME?</v>
      </c>
      <c r="CQ92" s="455"/>
      <c r="CR92" s="454" t="e">
        <f ca="1">CR$8</f>
        <v>#NAME?</v>
      </c>
      <c r="CS92" s="455"/>
      <c r="CT92" s="454" t="e">
        <f ca="1">CT$8</f>
        <v>#NAME?</v>
      </c>
      <c r="CU92" s="455"/>
      <c r="CV92" s="454" t="e">
        <f ca="1">CV$8</f>
        <v>#NAME?</v>
      </c>
      <c r="CW92" s="455"/>
      <c r="CX92" s="454" t="e">
        <f ca="1">CX$8</f>
        <v>#NAME?</v>
      </c>
      <c r="CY92" s="455"/>
      <c r="CZ92" s="454" t="e">
        <f ca="1">CZ$8</f>
        <v>#NAME?</v>
      </c>
      <c r="DA92" s="455"/>
      <c r="DB92" s="454" t="e">
        <f ca="1">DB$8</f>
        <v>#NAME?</v>
      </c>
      <c r="DC92" s="455"/>
      <c r="DD92" s="454" t="e">
        <f ca="1">DD$8</f>
        <v>#NAME?</v>
      </c>
      <c r="DE92" s="455"/>
      <c r="DF92" s="454" t="e">
        <f ca="1">DF$8</f>
        <v>#NAME?</v>
      </c>
      <c r="DG92" s="455"/>
      <c r="DH92" s="454" t="e">
        <f ca="1">DH$8</f>
        <v>#NAME?</v>
      </c>
      <c r="DI92" s="455"/>
      <c r="DJ92" s="454" t="e">
        <f ca="1">DJ$8</f>
        <v>#NAME?</v>
      </c>
      <c r="DK92" s="455"/>
      <c r="DL92" s="454" t="e">
        <f ca="1">DL$8</f>
        <v>#NAME?</v>
      </c>
      <c r="DM92" s="455"/>
      <c r="DN92" s="454" t="e">
        <f ca="1">DN$8</f>
        <v>#NAME?</v>
      </c>
      <c r="DO92" s="455"/>
      <c r="DP92" s="454" t="e">
        <f ca="1">DP$8</f>
        <v>#NAME?</v>
      </c>
      <c r="DQ92" s="455"/>
    </row>
    <row r="93" spans="1:121" s="20" customFormat="1" ht="15" x14ac:dyDescent="0.2">
      <c r="A93" s="21" t="s">
        <v>298</v>
      </c>
      <c r="B93" s="484"/>
      <c r="C93" s="487"/>
      <c r="D93" s="488"/>
      <c r="E93" s="515"/>
      <c r="F93" s="484"/>
      <c r="G93" s="487"/>
      <c r="H93" s="521"/>
      <c r="I93" s="522"/>
      <c r="J93" s="521"/>
      <c r="K93" s="522"/>
      <c r="L93" s="521"/>
      <c r="M93" s="522"/>
      <c r="N93" s="521">
        <v>13</v>
      </c>
      <c r="O93" s="522"/>
      <c r="P93" s="521">
        <v>19</v>
      </c>
      <c r="Q93" s="522"/>
      <c r="R93" s="525">
        <v>12</v>
      </c>
      <c r="S93" s="526"/>
      <c r="T93" s="521">
        <v>13</v>
      </c>
      <c r="U93" s="522"/>
      <c r="V93" s="521">
        <v>9</v>
      </c>
      <c r="W93" s="522"/>
      <c r="X93" s="521">
        <v>14</v>
      </c>
      <c r="Y93" s="522"/>
      <c r="Z93" s="521">
        <f>Produção!AT154</f>
        <v>16</v>
      </c>
      <c r="AA93" s="522"/>
      <c r="AB93" s="527">
        <f>Produção!AU154</f>
        <v>8</v>
      </c>
      <c r="AC93" s="528"/>
      <c r="AD93" s="527">
        <f>Produção!AV154</f>
        <v>11</v>
      </c>
      <c r="AE93" s="528"/>
      <c r="AF93" s="529">
        <f>Produção!AW154</f>
        <v>14</v>
      </c>
      <c r="AG93" s="530"/>
      <c r="AH93" s="529">
        <f>Produção!AX154</f>
        <v>13</v>
      </c>
      <c r="AI93" s="530"/>
      <c r="AJ93" s="529">
        <f>Produção!AY154</f>
        <v>12</v>
      </c>
      <c r="AK93" s="530"/>
      <c r="AL93" s="529">
        <f>Produção!AZ154</f>
        <v>12</v>
      </c>
      <c r="AM93" s="530"/>
      <c r="AN93" s="529">
        <f>Produção!BC154</f>
        <v>12</v>
      </c>
      <c r="AO93" s="530"/>
      <c r="AP93" s="529">
        <f>Produção!BD154</f>
        <v>19</v>
      </c>
      <c r="AQ93" s="530"/>
      <c r="AR93" s="527"/>
      <c r="AS93" s="528"/>
      <c r="AT93" s="527">
        <v>19</v>
      </c>
      <c r="AU93" s="528"/>
      <c r="AV93" s="527">
        <v>20</v>
      </c>
      <c r="AW93" s="531"/>
      <c r="AX93" s="532">
        <v>14</v>
      </c>
      <c r="AY93" s="532"/>
      <c r="AZ93" s="485">
        <f>Produção!BQ154</f>
        <v>19</v>
      </c>
      <c r="BA93" s="486"/>
      <c r="BB93" s="485">
        <f>Produção!BR154</f>
        <v>13</v>
      </c>
      <c r="BC93" s="486"/>
      <c r="BD93" s="485">
        <f>Produção!BS154</f>
        <v>10</v>
      </c>
      <c r="BE93" s="486"/>
      <c r="BF93" s="485">
        <f>Produção!BT154</f>
        <v>12</v>
      </c>
      <c r="BG93" s="486"/>
      <c r="BH93" s="485">
        <f>Produção!BU154</f>
        <v>17</v>
      </c>
      <c r="BI93" s="486"/>
      <c r="BJ93" s="485">
        <f>Produção!BV154</f>
        <v>16</v>
      </c>
      <c r="BK93" s="486"/>
      <c r="BL93" s="485">
        <f>Produção!BW154</f>
        <v>11</v>
      </c>
      <c r="BM93" s="486"/>
      <c r="BN93" s="485">
        <f>Produção!BX154</f>
        <v>21</v>
      </c>
      <c r="BO93" s="486"/>
      <c r="BP93" s="485">
        <f>Produção!BY154</f>
        <v>15</v>
      </c>
      <c r="BQ93" s="486"/>
      <c r="BR93" s="485">
        <f>Produção!BZ154</f>
        <v>11</v>
      </c>
      <c r="BS93" s="486"/>
      <c r="BT93" s="485">
        <f>Produção!CA154</f>
        <v>17</v>
      </c>
      <c r="BU93" s="486"/>
      <c r="BV93" s="485">
        <f>Produção!CB154</f>
        <v>9</v>
      </c>
      <c r="BW93" s="486"/>
      <c r="BX93" s="485">
        <v>9</v>
      </c>
      <c r="BY93" s="486"/>
      <c r="BZ93" s="485">
        <f>Produção!CD154</f>
        <v>13</v>
      </c>
      <c r="CA93" s="486"/>
      <c r="CB93" s="485">
        <f>Produção!CE154</f>
        <v>10</v>
      </c>
      <c r="CC93" s="486"/>
      <c r="CD93" s="485">
        <f>Produção!CF154</f>
        <v>14</v>
      </c>
      <c r="CE93" s="486"/>
      <c r="CF93" s="485">
        <f>Produção!CG154</f>
        <v>19</v>
      </c>
      <c r="CG93" s="486"/>
      <c r="CH93" s="485">
        <f>Produção!CH154</f>
        <v>10</v>
      </c>
      <c r="CI93" s="486"/>
      <c r="CJ93" s="485">
        <f>Produção!CI154</f>
        <v>12</v>
      </c>
      <c r="CK93" s="486"/>
      <c r="CL93" s="485">
        <f>Produção!CJ154</f>
        <v>9</v>
      </c>
      <c r="CM93" s="486"/>
      <c r="CN93" s="485">
        <f>Produção!CK154</f>
        <v>14</v>
      </c>
      <c r="CO93" s="486"/>
      <c r="CP93" s="485">
        <f>Produção!CL154</f>
        <v>11</v>
      </c>
      <c r="CQ93" s="486"/>
      <c r="CR93" s="485">
        <f>Produção!CY154</f>
        <v>0</v>
      </c>
      <c r="CS93" s="486"/>
      <c r="CT93" s="485" t="e">
        <f>Produção!#REF!</f>
        <v>#REF!</v>
      </c>
      <c r="CU93" s="486"/>
      <c r="CV93" s="485" t="e">
        <f>Produção!#REF!</f>
        <v>#REF!</v>
      </c>
      <c r="CW93" s="486"/>
      <c r="CX93" s="485" t="e">
        <f>Produção!#REF!</f>
        <v>#REF!</v>
      </c>
      <c r="CY93" s="486"/>
      <c r="CZ93" s="485" t="e">
        <f>Produção!#REF!</f>
        <v>#REF!</v>
      </c>
      <c r="DA93" s="486"/>
      <c r="DB93" s="485" t="e">
        <f>Produção!#REF!</f>
        <v>#REF!</v>
      </c>
      <c r="DC93" s="486"/>
      <c r="DD93" s="485" t="e">
        <f>Produção!#REF!</f>
        <v>#REF!</v>
      </c>
      <c r="DE93" s="486"/>
      <c r="DF93" s="485" t="e">
        <f>Produção!#REF!</f>
        <v>#REF!</v>
      </c>
      <c r="DG93" s="486"/>
      <c r="DH93" s="485">
        <f>Produção!DA154</f>
        <v>0</v>
      </c>
      <c r="DI93" s="486"/>
      <c r="DJ93" s="485">
        <f>Produção!DC154</f>
        <v>0</v>
      </c>
      <c r="DK93" s="486"/>
      <c r="DL93" s="485">
        <f>Produção!DE154</f>
        <v>0</v>
      </c>
      <c r="DM93" s="486"/>
      <c r="DN93" s="485">
        <f>Produção!DG154</f>
        <v>0</v>
      </c>
      <c r="DO93" s="486"/>
      <c r="DP93" s="485">
        <f>Produção!DI154</f>
        <v>0</v>
      </c>
      <c r="DQ93" s="486"/>
    </row>
    <row r="94" spans="1:121" s="20" customFormat="1" ht="15" x14ac:dyDescent="0.2">
      <c r="A94" s="21" t="s">
        <v>137</v>
      </c>
      <c r="B94" s="376"/>
      <c r="C94" s="377"/>
      <c r="D94" s="378"/>
      <c r="E94" s="388"/>
      <c r="F94" s="376"/>
      <c r="G94" s="377"/>
      <c r="H94" s="404"/>
      <c r="I94" s="405"/>
      <c r="J94" s="404"/>
      <c r="K94" s="405"/>
      <c r="L94" s="404"/>
      <c r="M94" s="405"/>
      <c r="N94" s="404"/>
      <c r="O94" s="405"/>
      <c r="P94" s="404"/>
      <c r="Q94" s="405"/>
      <c r="R94" s="406"/>
      <c r="S94" s="121"/>
      <c r="T94" s="404"/>
      <c r="U94" s="405"/>
      <c r="V94" s="404"/>
      <c r="W94" s="405"/>
      <c r="X94" s="404"/>
      <c r="Y94" s="405"/>
      <c r="Z94" s="404"/>
      <c r="AA94" s="405"/>
      <c r="AB94" s="407"/>
      <c r="AC94" s="408"/>
      <c r="AD94" s="407"/>
      <c r="AE94" s="408"/>
      <c r="AF94" s="409"/>
      <c r="AG94" s="410"/>
      <c r="AH94" s="409"/>
      <c r="AI94" s="410"/>
      <c r="AJ94" s="409"/>
      <c r="AK94" s="410"/>
      <c r="AL94" s="409"/>
      <c r="AM94" s="410"/>
      <c r="AN94" s="409"/>
      <c r="AO94" s="410"/>
      <c r="AP94" s="409"/>
      <c r="AQ94" s="410"/>
      <c r="AR94" s="407"/>
      <c r="AS94" s="408"/>
      <c r="AT94" s="407"/>
      <c r="AU94" s="408"/>
      <c r="AV94" s="407"/>
      <c r="AW94" s="411"/>
      <c r="AX94" s="532">
        <v>1</v>
      </c>
      <c r="AY94" s="532"/>
      <c r="AZ94" s="485">
        <f>Produção!BQ155</f>
        <v>0</v>
      </c>
      <c r="BA94" s="486"/>
      <c r="BB94" s="485">
        <f>Produção!BR155</f>
        <v>0</v>
      </c>
      <c r="BC94" s="486"/>
      <c r="BD94" s="485">
        <f>Produção!BS155</f>
        <v>1</v>
      </c>
      <c r="BE94" s="486"/>
      <c r="BF94" s="485">
        <f>Produção!BT155</f>
        <v>0</v>
      </c>
      <c r="BG94" s="486"/>
      <c r="BH94" s="485">
        <f>Produção!BU155</f>
        <v>0</v>
      </c>
      <c r="BI94" s="486"/>
      <c r="BJ94" s="485">
        <f>Produção!BV155</f>
        <v>0</v>
      </c>
      <c r="BK94" s="486"/>
      <c r="BL94" s="485">
        <f>Produção!BW155</f>
        <v>1</v>
      </c>
      <c r="BM94" s="486"/>
      <c r="BN94" s="485">
        <f>Produção!BX155</f>
        <v>1</v>
      </c>
      <c r="BO94" s="486"/>
      <c r="BP94" s="485">
        <f>Produção!BY155</f>
        <v>2</v>
      </c>
      <c r="BQ94" s="486"/>
      <c r="BR94" s="485">
        <f>Produção!BZ155</f>
        <v>0</v>
      </c>
      <c r="BS94" s="486"/>
      <c r="BT94" s="485">
        <f>Produção!CA155</f>
        <v>2</v>
      </c>
      <c r="BU94" s="486"/>
      <c r="BV94" s="485">
        <f>Produção!CB155</f>
        <v>1</v>
      </c>
      <c r="BW94" s="486"/>
      <c r="BX94" s="485">
        <v>2</v>
      </c>
      <c r="BY94" s="486"/>
      <c r="BZ94" s="485">
        <f>Produção!CD155</f>
        <v>2</v>
      </c>
      <c r="CA94" s="486"/>
      <c r="CB94" s="485">
        <f>Produção!CE155</f>
        <v>1</v>
      </c>
      <c r="CC94" s="486"/>
      <c r="CD94" s="485">
        <f>Produção!CF155</f>
        <v>0</v>
      </c>
      <c r="CE94" s="486"/>
      <c r="CF94" s="485">
        <f>Produção!CG155</f>
        <v>1</v>
      </c>
      <c r="CG94" s="486"/>
      <c r="CH94" s="485">
        <f>Produção!CH155</f>
        <v>2</v>
      </c>
      <c r="CI94" s="486"/>
      <c r="CJ94" s="485">
        <f>Produção!CI155</f>
        <v>1</v>
      </c>
      <c r="CK94" s="486"/>
      <c r="CL94" s="485">
        <f>Produção!CJ155</f>
        <v>1</v>
      </c>
      <c r="CM94" s="486"/>
      <c r="CN94" s="485">
        <f>Produção!CK155</f>
        <v>3</v>
      </c>
      <c r="CO94" s="486"/>
      <c r="CP94" s="485">
        <v>0</v>
      </c>
      <c r="CQ94" s="486"/>
      <c r="CR94" s="485">
        <f>Produção!CY155</f>
        <v>0</v>
      </c>
      <c r="CS94" s="486"/>
      <c r="CT94" s="485" t="e">
        <f>Produção!#REF!</f>
        <v>#REF!</v>
      </c>
      <c r="CU94" s="486"/>
      <c r="CV94" s="485" t="e">
        <f>Produção!#REF!</f>
        <v>#REF!</v>
      </c>
      <c r="CW94" s="486"/>
      <c r="CX94" s="485" t="e">
        <f>Produção!#REF!</f>
        <v>#REF!</v>
      </c>
      <c r="CY94" s="486"/>
      <c r="CZ94" s="485" t="e">
        <f>Produção!#REF!</f>
        <v>#REF!</v>
      </c>
      <c r="DA94" s="486"/>
      <c r="DB94" s="485" t="e">
        <f>Produção!#REF!</f>
        <v>#REF!</v>
      </c>
      <c r="DC94" s="486"/>
      <c r="DD94" s="485" t="e">
        <f>Produção!#REF!</f>
        <v>#REF!</v>
      </c>
      <c r="DE94" s="486"/>
      <c r="DF94" s="485" t="e">
        <f>Produção!#REF!</f>
        <v>#REF!</v>
      </c>
      <c r="DG94" s="486"/>
      <c r="DH94" s="485">
        <f>Produção!DA155</f>
        <v>0</v>
      </c>
      <c r="DI94" s="486"/>
      <c r="DJ94" s="485">
        <f>Produção!DC155</f>
        <v>0</v>
      </c>
      <c r="DK94" s="486"/>
      <c r="DL94" s="485">
        <f>Produção!DE155</f>
        <v>0</v>
      </c>
      <c r="DM94" s="486"/>
      <c r="DN94" s="485">
        <f>Produção!DG155</f>
        <v>0</v>
      </c>
      <c r="DO94" s="486"/>
      <c r="DP94" s="485">
        <f>Produção!DI155</f>
        <v>0</v>
      </c>
      <c r="DQ94" s="486"/>
    </row>
    <row r="95" spans="1:121" s="20" customFormat="1" ht="15" customHeight="1" x14ac:dyDescent="0.2">
      <c r="A95" s="21" t="s">
        <v>299</v>
      </c>
      <c r="B95" s="484"/>
      <c r="C95" s="487"/>
      <c r="D95" s="488"/>
      <c r="E95" s="515"/>
      <c r="F95" s="484"/>
      <c r="G95" s="487"/>
      <c r="H95" s="521"/>
      <c r="I95" s="522"/>
      <c r="J95" s="521"/>
      <c r="K95" s="522"/>
      <c r="L95" s="521"/>
      <c r="M95" s="522"/>
      <c r="N95" s="521">
        <v>0</v>
      </c>
      <c r="O95" s="522"/>
      <c r="P95" s="521">
        <v>1</v>
      </c>
      <c r="Q95" s="522"/>
      <c r="R95" s="525">
        <v>3</v>
      </c>
      <c r="S95" s="526"/>
      <c r="T95" s="521">
        <v>2</v>
      </c>
      <c r="U95" s="522"/>
      <c r="V95" s="521">
        <v>2</v>
      </c>
      <c r="W95" s="522"/>
      <c r="X95" s="521">
        <v>3</v>
      </c>
      <c r="Y95" s="522"/>
      <c r="Z95" s="521">
        <f>Produção!AT156</f>
        <v>0</v>
      </c>
      <c r="AA95" s="522"/>
      <c r="AB95" s="533">
        <f>Produção!AU156</f>
        <v>44</v>
      </c>
      <c r="AC95" s="534"/>
      <c r="AD95" s="533">
        <f>Produção!AV156</f>
        <v>1</v>
      </c>
      <c r="AE95" s="534"/>
      <c r="AF95" s="535">
        <f>Produção!AW156</f>
        <v>2</v>
      </c>
      <c r="AG95" s="536"/>
      <c r="AH95" s="535">
        <f>Produção!AX156</f>
        <v>0</v>
      </c>
      <c r="AI95" s="536"/>
      <c r="AJ95" s="535">
        <f>Produção!AY156</f>
        <v>3</v>
      </c>
      <c r="AK95" s="536"/>
      <c r="AL95" s="535">
        <f>Produção!AZ156</f>
        <v>1</v>
      </c>
      <c r="AM95" s="536"/>
      <c r="AN95" s="535">
        <f>Produção!BC156</f>
        <v>4</v>
      </c>
      <c r="AO95" s="536"/>
      <c r="AP95" s="535">
        <f>Produção!BD156</f>
        <v>0</v>
      </c>
      <c r="AQ95" s="536"/>
      <c r="AR95" s="533"/>
      <c r="AS95" s="534"/>
      <c r="AT95" s="533">
        <v>1</v>
      </c>
      <c r="AU95" s="534"/>
      <c r="AV95" s="533">
        <v>1</v>
      </c>
      <c r="AW95" s="534"/>
      <c r="AX95" s="537">
        <v>3</v>
      </c>
      <c r="AY95" s="538"/>
      <c r="AZ95" s="485">
        <f>Produção!BQ156</f>
        <v>1</v>
      </c>
      <c r="BA95" s="486"/>
      <c r="BB95" s="485">
        <f>Produção!BR156</f>
        <v>1</v>
      </c>
      <c r="BC95" s="486"/>
      <c r="BD95" s="485">
        <f>Produção!BS156</f>
        <v>0</v>
      </c>
      <c r="BE95" s="486"/>
      <c r="BF95" s="485">
        <f>Produção!BT156</f>
        <v>2</v>
      </c>
      <c r="BG95" s="486"/>
      <c r="BH95" s="485">
        <f>Produção!BU156</f>
        <v>2</v>
      </c>
      <c r="BI95" s="486"/>
      <c r="BJ95" s="485">
        <f>Produção!BV156</f>
        <v>0</v>
      </c>
      <c r="BK95" s="486"/>
      <c r="BL95" s="485">
        <f>Produção!BW156</f>
        <v>3</v>
      </c>
      <c r="BM95" s="486"/>
      <c r="BN95" s="485">
        <f>Produção!BX156</f>
        <v>2</v>
      </c>
      <c r="BO95" s="486"/>
      <c r="BP95" s="485">
        <f>Produção!BY156</f>
        <v>2</v>
      </c>
      <c r="BQ95" s="486"/>
      <c r="BR95" s="485">
        <f>Produção!BZ156</f>
        <v>0</v>
      </c>
      <c r="BS95" s="486"/>
      <c r="BT95" s="485">
        <f>Produção!CA156</f>
        <v>0</v>
      </c>
      <c r="BU95" s="486"/>
      <c r="BV95" s="485">
        <f>Produção!CB156</f>
        <v>3</v>
      </c>
      <c r="BW95" s="486"/>
      <c r="BX95" s="485">
        <v>0</v>
      </c>
      <c r="BY95" s="486"/>
      <c r="BZ95" s="485">
        <f>Produção!CD156</f>
        <v>1</v>
      </c>
      <c r="CA95" s="486"/>
      <c r="CB95" s="485">
        <f>Produção!CE156</f>
        <v>4</v>
      </c>
      <c r="CC95" s="486"/>
      <c r="CD95" s="485">
        <f>Produção!CF156</f>
        <v>2</v>
      </c>
      <c r="CE95" s="486"/>
      <c r="CF95" s="485">
        <f>Produção!CG156</f>
        <v>1</v>
      </c>
      <c r="CG95" s="486"/>
      <c r="CH95" s="485">
        <f>Produção!CH156</f>
        <v>1</v>
      </c>
      <c r="CI95" s="486"/>
      <c r="CJ95" s="485">
        <f>Produção!CI156</f>
        <v>1</v>
      </c>
      <c r="CK95" s="486"/>
      <c r="CL95" s="485">
        <f>Produção!CJ156</f>
        <v>0</v>
      </c>
      <c r="CM95" s="486"/>
      <c r="CN95" s="485">
        <f>Produção!CK156</f>
        <v>2</v>
      </c>
      <c r="CO95" s="486"/>
      <c r="CP95" s="485">
        <f>Produção!CL156</f>
        <v>4</v>
      </c>
      <c r="CQ95" s="486"/>
      <c r="CR95" s="485">
        <f>Produção!CY156</f>
        <v>0</v>
      </c>
      <c r="CS95" s="486"/>
      <c r="CT95" s="485" t="e">
        <f>Produção!#REF!</f>
        <v>#REF!</v>
      </c>
      <c r="CU95" s="486"/>
      <c r="CV95" s="485" t="e">
        <f>Produção!#REF!</f>
        <v>#REF!</v>
      </c>
      <c r="CW95" s="486"/>
      <c r="CX95" s="485" t="e">
        <f>Produção!#REF!</f>
        <v>#REF!</v>
      </c>
      <c r="CY95" s="486"/>
      <c r="CZ95" s="485" t="e">
        <f>Produção!#REF!</f>
        <v>#REF!</v>
      </c>
      <c r="DA95" s="486"/>
      <c r="DB95" s="485" t="e">
        <f>Produção!#REF!</f>
        <v>#REF!</v>
      </c>
      <c r="DC95" s="486"/>
      <c r="DD95" s="485" t="e">
        <f>Produção!#REF!</f>
        <v>#REF!</v>
      </c>
      <c r="DE95" s="486"/>
      <c r="DF95" s="485" t="e">
        <f>Produção!#REF!</f>
        <v>#REF!</v>
      </c>
      <c r="DG95" s="486"/>
      <c r="DH95" s="485">
        <f>Produção!DA156</f>
        <v>0</v>
      </c>
      <c r="DI95" s="486"/>
      <c r="DJ95" s="485">
        <f>Produção!DC156</f>
        <v>0</v>
      </c>
      <c r="DK95" s="486"/>
      <c r="DL95" s="485">
        <f>Produção!DE156</f>
        <v>0</v>
      </c>
      <c r="DM95" s="486"/>
      <c r="DN95" s="485">
        <f>Produção!DG156</f>
        <v>0</v>
      </c>
      <c r="DO95" s="486"/>
      <c r="DP95" s="485">
        <f>Produção!DI156</f>
        <v>0</v>
      </c>
      <c r="DQ95" s="486"/>
    </row>
    <row r="96" spans="1:121" s="20" customFormat="1" ht="15" customHeight="1" x14ac:dyDescent="0.2">
      <c r="A96" s="21" t="s">
        <v>300</v>
      </c>
      <c r="B96" s="484"/>
      <c r="C96" s="487"/>
      <c r="D96" s="488"/>
      <c r="E96" s="515"/>
      <c r="F96" s="484"/>
      <c r="G96" s="487"/>
      <c r="H96" s="521"/>
      <c r="I96" s="522"/>
      <c r="J96" s="521"/>
      <c r="K96" s="522"/>
      <c r="L96" s="521"/>
      <c r="M96" s="522"/>
      <c r="N96" s="521">
        <v>19</v>
      </c>
      <c r="O96" s="522"/>
      <c r="P96" s="521">
        <v>29</v>
      </c>
      <c r="Q96" s="522"/>
      <c r="R96" s="525">
        <v>21</v>
      </c>
      <c r="S96" s="526"/>
      <c r="T96" s="521">
        <v>31</v>
      </c>
      <c r="U96" s="522"/>
      <c r="V96" s="521">
        <v>31</v>
      </c>
      <c r="W96" s="522"/>
      <c r="X96" s="521">
        <v>22</v>
      </c>
      <c r="Y96" s="522"/>
      <c r="Z96" s="521">
        <f>Produção!AT157</f>
        <v>39</v>
      </c>
      <c r="AA96" s="522"/>
      <c r="AB96" s="533">
        <f>Produção!AU157</f>
        <v>2</v>
      </c>
      <c r="AC96" s="534"/>
      <c r="AD96" s="533">
        <f>Produção!AV157</f>
        <v>44</v>
      </c>
      <c r="AE96" s="534"/>
      <c r="AF96" s="535">
        <f>Produção!AW157</f>
        <v>30</v>
      </c>
      <c r="AG96" s="536"/>
      <c r="AH96" s="535">
        <f>Produção!AX157</f>
        <v>30</v>
      </c>
      <c r="AI96" s="536"/>
      <c r="AJ96" s="535">
        <f>Produção!AY157</f>
        <v>26</v>
      </c>
      <c r="AK96" s="536"/>
      <c r="AL96" s="535">
        <f>Produção!AZ157</f>
        <v>26</v>
      </c>
      <c r="AM96" s="536"/>
      <c r="AN96" s="535">
        <f>Produção!BC157</f>
        <v>18</v>
      </c>
      <c r="AO96" s="536"/>
      <c r="AP96" s="535">
        <f>Produção!BD157</f>
        <v>32</v>
      </c>
      <c r="AQ96" s="536"/>
      <c r="AR96" s="533"/>
      <c r="AS96" s="534"/>
      <c r="AT96" s="533">
        <v>30</v>
      </c>
      <c r="AU96" s="534"/>
      <c r="AV96" s="533">
        <v>33</v>
      </c>
      <c r="AW96" s="534"/>
      <c r="AX96" s="533">
        <v>35</v>
      </c>
      <c r="AY96" s="534"/>
      <c r="AZ96" s="485">
        <f>Produção!BQ157</f>
        <v>28</v>
      </c>
      <c r="BA96" s="486"/>
      <c r="BB96" s="485">
        <f>Produção!BR157</f>
        <v>24</v>
      </c>
      <c r="BC96" s="486"/>
      <c r="BD96" s="485">
        <f>Produção!BS157</f>
        <v>15</v>
      </c>
      <c r="BE96" s="486"/>
      <c r="BF96" s="485">
        <f>Produção!BT157</f>
        <v>35</v>
      </c>
      <c r="BG96" s="486"/>
      <c r="BH96" s="485">
        <f>Produção!BU157</f>
        <v>29</v>
      </c>
      <c r="BI96" s="486"/>
      <c r="BJ96" s="485">
        <f>Produção!BV157</f>
        <v>18</v>
      </c>
      <c r="BK96" s="486"/>
      <c r="BL96" s="485">
        <f>Produção!BW157</f>
        <v>28</v>
      </c>
      <c r="BM96" s="486"/>
      <c r="BN96" s="485">
        <f>Produção!BX157</f>
        <v>23</v>
      </c>
      <c r="BO96" s="486"/>
      <c r="BP96" s="485">
        <f>Produção!BY157</f>
        <v>32</v>
      </c>
      <c r="BQ96" s="486"/>
      <c r="BR96" s="485">
        <f>Produção!BZ157</f>
        <v>21</v>
      </c>
      <c r="BS96" s="486"/>
      <c r="BT96" s="485">
        <f>Produção!CA157</f>
        <v>26</v>
      </c>
      <c r="BU96" s="486"/>
      <c r="BV96" s="485">
        <f>Produção!CB157</f>
        <v>21</v>
      </c>
      <c r="BW96" s="486"/>
      <c r="BX96" s="485">
        <v>19</v>
      </c>
      <c r="BY96" s="486"/>
      <c r="BZ96" s="485">
        <f>Produção!CD157</f>
        <v>34</v>
      </c>
      <c r="CA96" s="486"/>
      <c r="CB96" s="485">
        <f>Produção!CE157</f>
        <v>36</v>
      </c>
      <c r="CC96" s="486"/>
      <c r="CD96" s="485">
        <f>Produção!CF157</f>
        <v>27</v>
      </c>
      <c r="CE96" s="486"/>
      <c r="CF96" s="485">
        <f>Produção!CG157</f>
        <v>37</v>
      </c>
      <c r="CG96" s="486"/>
      <c r="CH96" s="485">
        <f>Produção!CH157</f>
        <v>29</v>
      </c>
      <c r="CI96" s="486"/>
      <c r="CJ96" s="485">
        <f>Produção!CI157</f>
        <v>25</v>
      </c>
      <c r="CK96" s="486"/>
      <c r="CL96" s="485">
        <f>Produção!CJ157</f>
        <v>19</v>
      </c>
      <c r="CM96" s="486"/>
      <c r="CN96" s="485">
        <f>Produção!CK157</f>
        <v>18</v>
      </c>
      <c r="CO96" s="486"/>
      <c r="CP96" s="485">
        <v>24</v>
      </c>
      <c r="CQ96" s="486"/>
      <c r="CR96" s="485">
        <f>Produção!CY157</f>
        <v>0</v>
      </c>
      <c r="CS96" s="486"/>
      <c r="CT96" s="485" t="e">
        <f>Produção!#REF!</f>
        <v>#REF!</v>
      </c>
      <c r="CU96" s="486"/>
      <c r="CV96" s="485" t="e">
        <f>Produção!#REF!</f>
        <v>#REF!</v>
      </c>
      <c r="CW96" s="486"/>
      <c r="CX96" s="485" t="e">
        <f>Produção!#REF!</f>
        <v>#REF!</v>
      </c>
      <c r="CY96" s="486"/>
      <c r="CZ96" s="485" t="e">
        <f>Produção!#REF!</f>
        <v>#REF!</v>
      </c>
      <c r="DA96" s="486"/>
      <c r="DB96" s="485" t="e">
        <f>Produção!#REF!</f>
        <v>#REF!</v>
      </c>
      <c r="DC96" s="486"/>
      <c r="DD96" s="485" t="e">
        <f>Produção!#REF!</f>
        <v>#REF!</v>
      </c>
      <c r="DE96" s="486"/>
      <c r="DF96" s="485" t="e">
        <f>Produção!#REF!</f>
        <v>#REF!</v>
      </c>
      <c r="DG96" s="486"/>
      <c r="DH96" s="485">
        <f>Produção!DA157</f>
        <v>0</v>
      </c>
      <c r="DI96" s="486"/>
      <c r="DJ96" s="485">
        <f>Produção!DC157</f>
        <v>0</v>
      </c>
      <c r="DK96" s="486"/>
      <c r="DL96" s="485">
        <f>Produção!DE157</f>
        <v>0</v>
      </c>
      <c r="DM96" s="486"/>
      <c r="DN96" s="485">
        <f>Produção!DG157</f>
        <v>0</v>
      </c>
      <c r="DO96" s="486"/>
      <c r="DP96" s="485">
        <f>Produção!DI157</f>
        <v>0</v>
      </c>
      <c r="DQ96" s="486"/>
    </row>
    <row r="97" spans="1:121" s="130" customFormat="1" ht="15" x14ac:dyDescent="0.25">
      <c r="A97" s="143" t="s">
        <v>33</v>
      </c>
      <c r="B97" s="539">
        <v>0</v>
      </c>
      <c r="C97" s="540"/>
      <c r="D97" s="539">
        <v>0</v>
      </c>
      <c r="E97" s="540"/>
      <c r="F97" s="539">
        <v>0</v>
      </c>
      <c r="G97" s="540"/>
      <c r="H97" s="539">
        <v>0</v>
      </c>
      <c r="I97" s="540"/>
      <c r="J97" s="539">
        <v>0</v>
      </c>
      <c r="K97" s="540"/>
      <c r="L97" s="539">
        <v>0</v>
      </c>
      <c r="M97" s="540"/>
      <c r="N97" s="539">
        <v>32</v>
      </c>
      <c r="O97" s="540"/>
      <c r="P97" s="539">
        <v>49</v>
      </c>
      <c r="Q97" s="540"/>
      <c r="R97" s="539">
        <v>36</v>
      </c>
      <c r="S97" s="540"/>
      <c r="T97" s="539">
        <v>46</v>
      </c>
      <c r="U97" s="540"/>
      <c r="V97" s="539">
        <v>42</v>
      </c>
      <c r="W97" s="540"/>
      <c r="X97" s="539">
        <v>39</v>
      </c>
      <c r="Y97" s="540"/>
      <c r="Z97" s="539">
        <f>SUM(Z93:AA96)</f>
        <v>55</v>
      </c>
      <c r="AA97" s="540"/>
      <c r="AB97" s="541">
        <f>SUM(AB93:AC96)</f>
        <v>54</v>
      </c>
      <c r="AC97" s="542"/>
      <c r="AD97" s="541">
        <f>SUM(AD93:AE96)</f>
        <v>56</v>
      </c>
      <c r="AE97" s="542"/>
      <c r="AF97" s="543">
        <f>SUM(AF93:AG96)</f>
        <v>46</v>
      </c>
      <c r="AG97" s="544"/>
      <c r="AH97" s="543">
        <f>SUM(AH93:AI96)</f>
        <v>43</v>
      </c>
      <c r="AI97" s="544"/>
      <c r="AJ97" s="543">
        <f>SUM(AJ93:AK96)</f>
        <v>41</v>
      </c>
      <c r="AK97" s="544"/>
      <c r="AL97" s="543">
        <f>SUM(AL93:AM96)</f>
        <v>39</v>
      </c>
      <c r="AM97" s="544"/>
      <c r="AN97" s="543">
        <f>SUM(AN93:AO96)</f>
        <v>34</v>
      </c>
      <c r="AO97" s="544"/>
      <c r="AP97" s="543">
        <f>SUM(AP93:AQ96)</f>
        <v>51</v>
      </c>
      <c r="AQ97" s="544"/>
      <c r="AR97" s="541"/>
      <c r="AS97" s="542"/>
      <c r="AT97" s="541">
        <v>50</v>
      </c>
      <c r="AU97" s="542"/>
      <c r="AV97" s="541">
        <f>SUM(AV93:AW96)</f>
        <v>54</v>
      </c>
      <c r="AW97" s="542"/>
      <c r="AX97" s="541">
        <f>SUM(AX93:AY96)</f>
        <v>53</v>
      </c>
      <c r="AY97" s="542"/>
      <c r="AZ97" s="541">
        <f>SUM(AZ93:BA96)</f>
        <v>48</v>
      </c>
      <c r="BA97" s="542"/>
      <c r="BB97" s="541">
        <f>SUM(BB93:BC96)</f>
        <v>38</v>
      </c>
      <c r="BC97" s="542"/>
      <c r="BD97" s="541">
        <f>SUM(BD93:BE96)</f>
        <v>26</v>
      </c>
      <c r="BE97" s="542"/>
      <c r="BF97" s="541">
        <f>SUM(BF93:BG96)</f>
        <v>49</v>
      </c>
      <c r="BG97" s="542"/>
      <c r="BH97" s="541">
        <f>SUM(BH93:BI96)</f>
        <v>48</v>
      </c>
      <c r="BI97" s="542"/>
      <c r="BJ97" s="541">
        <f>SUM(BJ93:BK96)</f>
        <v>34</v>
      </c>
      <c r="BK97" s="542"/>
      <c r="BL97" s="541">
        <f>SUM(BL93:BM96)</f>
        <v>43</v>
      </c>
      <c r="BM97" s="542"/>
      <c r="BN97" s="541">
        <f>SUM(BN93:BO96)</f>
        <v>47</v>
      </c>
      <c r="BO97" s="542"/>
      <c r="BP97" s="541">
        <f>SUM(BP93:BQ96)</f>
        <v>51</v>
      </c>
      <c r="BQ97" s="542"/>
      <c r="BR97" s="541">
        <f>SUM(BR93:BS96)</f>
        <v>32</v>
      </c>
      <c r="BS97" s="542"/>
      <c r="BT97" s="541">
        <f>SUM(BT93:BU96)</f>
        <v>45</v>
      </c>
      <c r="BU97" s="542"/>
      <c r="BV97" s="541">
        <f>SUM(BV93:BW96)</f>
        <v>34</v>
      </c>
      <c r="BW97" s="542"/>
      <c r="BX97" s="541">
        <f>SUM(BX93:BY96)</f>
        <v>30</v>
      </c>
      <c r="BY97" s="542"/>
      <c r="BZ97" s="541">
        <f>SUM(BZ93:CA96)</f>
        <v>50</v>
      </c>
      <c r="CA97" s="542"/>
      <c r="CB97" s="541">
        <f>SUM(CB93:CC96)</f>
        <v>51</v>
      </c>
      <c r="CC97" s="542"/>
      <c r="CD97" s="541">
        <f>SUM(CD93:CE96)</f>
        <v>43</v>
      </c>
      <c r="CE97" s="542"/>
      <c r="CF97" s="541">
        <f>SUM(CF93:CG96)</f>
        <v>58</v>
      </c>
      <c r="CG97" s="542"/>
      <c r="CH97" s="541">
        <f>SUM(CH93:CI96)</f>
        <v>42</v>
      </c>
      <c r="CI97" s="542"/>
      <c r="CJ97" s="545">
        <f>Produção!CI158</f>
        <v>39</v>
      </c>
      <c r="CK97" s="546"/>
      <c r="CL97" s="541">
        <f>SUM(CL93:CM96)</f>
        <v>29</v>
      </c>
      <c r="CM97" s="542"/>
      <c r="CN97" s="541">
        <f>SUM(CN93:CO96)</f>
        <v>37</v>
      </c>
      <c r="CO97" s="542"/>
      <c r="CP97" s="541">
        <f>SUM(CP93:CQ96)</f>
        <v>39</v>
      </c>
      <c r="CQ97" s="542"/>
      <c r="CR97" s="541">
        <f>SUM(CR93:CS96)</f>
        <v>0</v>
      </c>
      <c r="CS97" s="542"/>
      <c r="CT97" s="541" t="e">
        <f>SUM(CT93:CU96)</f>
        <v>#REF!</v>
      </c>
      <c r="CU97" s="542"/>
      <c r="CV97" s="541" t="e">
        <f>SUM(CV93:CW96)</f>
        <v>#REF!</v>
      </c>
      <c r="CW97" s="542"/>
      <c r="CX97" s="541" t="e">
        <f>SUM(CX93:CY96)</f>
        <v>#REF!</v>
      </c>
      <c r="CY97" s="542"/>
      <c r="CZ97" s="541" t="e">
        <f>SUM(CZ93:DA96)</f>
        <v>#REF!</v>
      </c>
      <c r="DA97" s="542"/>
      <c r="DB97" s="541" t="e">
        <f>SUM(DB93:DC96)</f>
        <v>#REF!</v>
      </c>
      <c r="DC97" s="542"/>
      <c r="DD97" s="541" t="e">
        <f>SUM(DD93:DE96)</f>
        <v>#REF!</v>
      </c>
      <c r="DE97" s="542"/>
      <c r="DF97" s="541" t="e">
        <f>SUM(DF93:DG96)</f>
        <v>#REF!</v>
      </c>
      <c r="DG97" s="542"/>
      <c r="DH97" s="541">
        <f>SUM(DH93:DI96)</f>
        <v>0</v>
      </c>
      <c r="DI97" s="542"/>
      <c r="DJ97" s="541">
        <f>SUM(DJ93:DK96)</f>
        <v>0</v>
      </c>
      <c r="DK97" s="542"/>
      <c r="DL97" s="541">
        <f>SUM(DL93:DM96)</f>
        <v>0</v>
      </c>
      <c r="DM97" s="542"/>
      <c r="DN97" s="541">
        <f>SUM(DN93:DO96)</f>
        <v>0</v>
      </c>
      <c r="DO97" s="542"/>
      <c r="DP97" s="541">
        <f>SUM(DP93:DQ96)</f>
        <v>0</v>
      </c>
      <c r="DQ97" s="542"/>
    </row>
    <row r="98" spans="1:121" s="5" customFormat="1" ht="15" x14ac:dyDescent="0.25">
      <c r="A98" s="93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</row>
    <row r="99" spans="1:121" x14ac:dyDescent="0.2">
      <c r="CJ99" s="394"/>
      <c r="CK99" s="394"/>
    </row>
    <row r="100" spans="1:121" x14ac:dyDescent="0.2">
      <c r="CJ100" s="394"/>
      <c r="CK100" s="394"/>
    </row>
    <row r="101" spans="1:121" x14ac:dyDescent="0.2">
      <c r="CJ101" s="394"/>
      <c r="CK101" s="394"/>
    </row>
  </sheetData>
  <mergeCells count="3752">
    <mergeCell ref="DL97:DM97"/>
    <mergeCell ref="DN97:DO97"/>
    <mergeCell ref="DP97:DQ97"/>
    <mergeCell ref="BN97:BO97"/>
    <mergeCell ref="BP97:BQ97"/>
    <mergeCell ref="BR97:BS97"/>
    <mergeCell ref="BT97:BU97"/>
    <mergeCell ref="AX97:AY97"/>
    <mergeCell ref="AZ97:BA97"/>
    <mergeCell ref="BB97:BC97"/>
    <mergeCell ref="BD97:BE97"/>
    <mergeCell ref="BF97:BG97"/>
    <mergeCell ref="BH97:BI97"/>
    <mergeCell ref="BV97:BW97"/>
    <mergeCell ref="BX97:BY97"/>
    <mergeCell ref="BZ97:CA97"/>
    <mergeCell ref="CB97:CC97"/>
    <mergeCell ref="CD97:CE97"/>
    <mergeCell ref="CF97:CG97"/>
    <mergeCell ref="CH97:CI97"/>
    <mergeCell ref="CJ97:CK97"/>
    <mergeCell ref="CL97:CM97"/>
    <mergeCell ref="CN97:CO97"/>
    <mergeCell ref="CP97:CQ97"/>
    <mergeCell ref="CR97:CS97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CT96:CU96"/>
    <mergeCell ref="CV96:CW96"/>
    <mergeCell ref="CX96:CY96"/>
    <mergeCell ref="CZ96:DA96"/>
    <mergeCell ref="DB96:DC96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BJ96:BK96"/>
    <mergeCell ref="BL96:BM96"/>
    <mergeCell ref="AL97:AM97"/>
    <mergeCell ref="AN97:AO97"/>
    <mergeCell ref="AP97:AQ97"/>
    <mergeCell ref="AR97:AS97"/>
    <mergeCell ref="AT97:AU97"/>
    <mergeCell ref="AV97:AW97"/>
    <mergeCell ref="BJ97:BK97"/>
    <mergeCell ref="BL97:BM97"/>
    <mergeCell ref="DL95:DM95"/>
    <mergeCell ref="DD96:DE96"/>
    <mergeCell ref="DF96:DG96"/>
    <mergeCell ref="DH96:DI96"/>
    <mergeCell ref="DJ96:DK96"/>
    <mergeCell ref="DL96:DM96"/>
    <mergeCell ref="DN96:DO96"/>
    <mergeCell ref="DP96:DQ96"/>
    <mergeCell ref="B97:C97"/>
    <mergeCell ref="D97:E97"/>
    <mergeCell ref="F97:G97"/>
    <mergeCell ref="H97:I97"/>
    <mergeCell ref="J97:K97"/>
    <mergeCell ref="L97:M97"/>
    <mergeCell ref="Z96:AA96"/>
    <mergeCell ref="AB96:AC96"/>
    <mergeCell ref="AD96:AE96"/>
    <mergeCell ref="AF96:AG96"/>
    <mergeCell ref="AH96:AI96"/>
    <mergeCell ref="AJ96:AK96"/>
    <mergeCell ref="BF96:BG96"/>
    <mergeCell ref="BH96:BI96"/>
    <mergeCell ref="AL96:AM96"/>
    <mergeCell ref="AN96:AO96"/>
    <mergeCell ref="AP96:AQ96"/>
    <mergeCell ref="AR96:AS96"/>
    <mergeCell ref="AT96:AU96"/>
    <mergeCell ref="AV96:AW96"/>
    <mergeCell ref="BV96:BW96"/>
    <mergeCell ref="BX96:BY96"/>
    <mergeCell ref="BZ96:CA96"/>
    <mergeCell ref="CB96:CC96"/>
    <mergeCell ref="CJ95:CK95"/>
    <mergeCell ref="CL95:CM95"/>
    <mergeCell ref="CN95:CO95"/>
    <mergeCell ref="CP95:CQ95"/>
    <mergeCell ref="CR95:CS95"/>
    <mergeCell ref="AN95:AO95"/>
    <mergeCell ref="AP95:AQ95"/>
    <mergeCell ref="BN96:BO96"/>
    <mergeCell ref="BP96:BQ96"/>
    <mergeCell ref="BR96:BS96"/>
    <mergeCell ref="BT96:BU96"/>
    <mergeCell ref="AX96:AY96"/>
    <mergeCell ref="AZ96:BA96"/>
    <mergeCell ref="BB96:BC96"/>
    <mergeCell ref="BD96:BE96"/>
    <mergeCell ref="AX95:AY95"/>
    <mergeCell ref="AZ95:BA95"/>
    <mergeCell ref="BB95:BC95"/>
    <mergeCell ref="BD95:BE95"/>
    <mergeCell ref="BF95:BG95"/>
    <mergeCell ref="BH95:BI95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AB95:AC95"/>
    <mergeCell ref="AD95:AE95"/>
    <mergeCell ref="AF95:AG95"/>
    <mergeCell ref="AH95:AI95"/>
    <mergeCell ref="AJ95:AK95"/>
    <mergeCell ref="AL95:AM95"/>
    <mergeCell ref="DN95:DO95"/>
    <mergeCell ref="BJ95:BK95"/>
    <mergeCell ref="BL95:BM95"/>
    <mergeCell ref="BN95:BO95"/>
    <mergeCell ref="BP95:BQ95"/>
    <mergeCell ref="BR95:BS95"/>
    <mergeCell ref="BT95:BU95"/>
    <mergeCell ref="B96:C96"/>
    <mergeCell ref="D96:E96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BV95:BW95"/>
    <mergeCell ref="BX95:BY95"/>
    <mergeCell ref="BZ95:CA95"/>
    <mergeCell ref="CB95:CC95"/>
    <mergeCell ref="CD95:CE95"/>
    <mergeCell ref="CF95:CG95"/>
    <mergeCell ref="CH95:CI95"/>
    <mergeCell ref="DD94:DE94"/>
    <mergeCell ref="DF94:DG94"/>
    <mergeCell ref="DH94:DI94"/>
    <mergeCell ref="DJ94:DK94"/>
    <mergeCell ref="DL94:DM94"/>
    <mergeCell ref="DN94:DO94"/>
    <mergeCell ref="DP95:DQ95"/>
    <mergeCell ref="CT95:CU95"/>
    <mergeCell ref="CV95:CW95"/>
    <mergeCell ref="CX95:CY95"/>
    <mergeCell ref="CZ95:DA95"/>
    <mergeCell ref="DB95:DC95"/>
    <mergeCell ref="DD95:DE95"/>
    <mergeCell ref="DF95:DG95"/>
    <mergeCell ref="DH95:DI95"/>
    <mergeCell ref="DJ95:DK95"/>
    <mergeCell ref="B95:C95"/>
    <mergeCell ref="D95:E95"/>
    <mergeCell ref="F95:G95"/>
    <mergeCell ref="H95:I95"/>
    <mergeCell ref="J95:K95"/>
    <mergeCell ref="L95:M95"/>
    <mergeCell ref="N95:O95"/>
    <mergeCell ref="P95:Q95"/>
    <mergeCell ref="R95:S95"/>
    <mergeCell ref="T95:U95"/>
    <mergeCell ref="V95:W95"/>
    <mergeCell ref="X95:Y95"/>
    <mergeCell ref="AR95:AS95"/>
    <mergeCell ref="AT95:AU95"/>
    <mergeCell ref="AV95:AW95"/>
    <mergeCell ref="Z95:AA95"/>
    <mergeCell ref="DL93:DM93"/>
    <mergeCell ref="DN93:DO93"/>
    <mergeCell ref="DP94:DQ94"/>
    <mergeCell ref="AX94:AY94"/>
    <mergeCell ref="AZ94:BA94"/>
    <mergeCell ref="BB94:BC94"/>
    <mergeCell ref="BD94:BE94"/>
    <mergeCell ref="BF94:BG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BX94:BY94"/>
    <mergeCell ref="BZ94:CA94"/>
    <mergeCell ref="CB94:CC94"/>
    <mergeCell ref="CD94:CE94"/>
    <mergeCell ref="CF94:CG94"/>
    <mergeCell ref="CH94:CI94"/>
    <mergeCell ref="CJ94:CK94"/>
    <mergeCell ref="CL94:CM94"/>
    <mergeCell ref="CN94:CO94"/>
    <mergeCell ref="CP94:CQ94"/>
    <mergeCell ref="CR94:CS94"/>
    <mergeCell ref="CT94:CU94"/>
    <mergeCell ref="CV94:CW94"/>
    <mergeCell ref="CX94:CY94"/>
    <mergeCell ref="CZ94:DA94"/>
    <mergeCell ref="DB94:DC94"/>
    <mergeCell ref="DP93:DQ93"/>
    <mergeCell ref="BN93:BO93"/>
    <mergeCell ref="BP93:BQ93"/>
    <mergeCell ref="BR93:BS93"/>
    <mergeCell ref="BT93:BU93"/>
    <mergeCell ref="AX93:AY93"/>
    <mergeCell ref="AZ93:BA93"/>
    <mergeCell ref="BB93:BC93"/>
    <mergeCell ref="BD93:BE93"/>
    <mergeCell ref="BF93:BG93"/>
    <mergeCell ref="BH93:BI93"/>
    <mergeCell ref="BV93:BW93"/>
    <mergeCell ref="BX93:BY93"/>
    <mergeCell ref="BZ93:CA93"/>
    <mergeCell ref="CB93:CC93"/>
    <mergeCell ref="CD93:CE93"/>
    <mergeCell ref="CF93:CG93"/>
    <mergeCell ref="CH93:CI93"/>
    <mergeCell ref="CJ93:CK93"/>
    <mergeCell ref="CL93:CM93"/>
    <mergeCell ref="CN93:CO93"/>
    <mergeCell ref="CP93:CQ93"/>
    <mergeCell ref="CR93:CS93"/>
    <mergeCell ref="CT93:CU93"/>
    <mergeCell ref="CV93:CW93"/>
    <mergeCell ref="CX93:CY93"/>
    <mergeCell ref="CZ93:DA93"/>
    <mergeCell ref="DB93:DC93"/>
    <mergeCell ref="DD93:DE93"/>
    <mergeCell ref="DF93:DG93"/>
    <mergeCell ref="DH93:DI93"/>
    <mergeCell ref="DJ93:DK93"/>
    <mergeCell ref="N93:O93"/>
    <mergeCell ref="P93:Q93"/>
    <mergeCell ref="R93:S93"/>
    <mergeCell ref="T93:U93"/>
    <mergeCell ref="V93:W93"/>
    <mergeCell ref="X93:Y93"/>
    <mergeCell ref="Z93:AA93"/>
    <mergeCell ref="AB93:AC93"/>
    <mergeCell ref="AD93:AE93"/>
    <mergeCell ref="AF93:AG93"/>
    <mergeCell ref="AH93:AI93"/>
    <mergeCell ref="AJ93:AK93"/>
    <mergeCell ref="BJ92:BK92"/>
    <mergeCell ref="BL92:BM92"/>
    <mergeCell ref="AL93:AM93"/>
    <mergeCell ref="AN93:AO93"/>
    <mergeCell ref="AP93:AQ93"/>
    <mergeCell ref="AR93:AS93"/>
    <mergeCell ref="AT93:AU93"/>
    <mergeCell ref="AV93:AW93"/>
    <mergeCell ref="BJ93:BK93"/>
    <mergeCell ref="BL93:BM93"/>
    <mergeCell ref="BD92:BE92"/>
    <mergeCell ref="BF92:BG92"/>
    <mergeCell ref="BH92:BI92"/>
    <mergeCell ref="BV92:BW92"/>
    <mergeCell ref="BX92:BY92"/>
    <mergeCell ref="BZ92:CA92"/>
    <mergeCell ref="CB92:CC92"/>
    <mergeCell ref="CD92:CE92"/>
    <mergeCell ref="CF92:CG92"/>
    <mergeCell ref="CH92:CI92"/>
    <mergeCell ref="CJ92:CK92"/>
    <mergeCell ref="CL92:CM92"/>
    <mergeCell ref="CN92:CO92"/>
    <mergeCell ref="CP92:CQ92"/>
    <mergeCell ref="CR92:CS92"/>
    <mergeCell ref="CT92:CU92"/>
    <mergeCell ref="CV92:CW92"/>
    <mergeCell ref="CX92:CY92"/>
    <mergeCell ref="CZ92:DA92"/>
    <mergeCell ref="DB92:DC92"/>
    <mergeCell ref="DD92:DE92"/>
    <mergeCell ref="DF92:DG92"/>
    <mergeCell ref="DH92:DI92"/>
    <mergeCell ref="DJ92:DK92"/>
    <mergeCell ref="DL92:DM92"/>
    <mergeCell ref="DN92:DO92"/>
    <mergeCell ref="DP92:DQ92"/>
    <mergeCell ref="B93:C93"/>
    <mergeCell ref="D93:E93"/>
    <mergeCell ref="F93:G93"/>
    <mergeCell ref="H93:I93"/>
    <mergeCell ref="J93:K93"/>
    <mergeCell ref="L93:M93"/>
    <mergeCell ref="Z92:AA92"/>
    <mergeCell ref="AB92:AC92"/>
    <mergeCell ref="AD92:AE92"/>
    <mergeCell ref="AF92:AG92"/>
    <mergeCell ref="AH92:AI92"/>
    <mergeCell ref="AJ92:AK92"/>
    <mergeCell ref="AL92:AM92"/>
    <mergeCell ref="AN92:AO92"/>
    <mergeCell ref="AP92:AQ92"/>
    <mergeCell ref="AR92:AS92"/>
    <mergeCell ref="AT92:AU92"/>
    <mergeCell ref="AV92:AW92"/>
    <mergeCell ref="BN92:BO92"/>
    <mergeCell ref="BP92:BQ92"/>
    <mergeCell ref="BR92:BS92"/>
    <mergeCell ref="BT92:BU92"/>
    <mergeCell ref="AX92:AY92"/>
    <mergeCell ref="AZ92:BA92"/>
    <mergeCell ref="BB92:BC92"/>
    <mergeCell ref="BD89:BE89"/>
    <mergeCell ref="BF89:BG89"/>
    <mergeCell ref="BH89:BI89"/>
    <mergeCell ref="AL89:AM89"/>
    <mergeCell ref="AN89:AO89"/>
    <mergeCell ref="AP89:AQ89"/>
    <mergeCell ref="DF89:DG89"/>
    <mergeCell ref="DH89:DI89"/>
    <mergeCell ref="DJ89:DK89"/>
    <mergeCell ref="DL89:DM89"/>
    <mergeCell ref="DN89:DO89"/>
    <mergeCell ref="BJ89:BK89"/>
    <mergeCell ref="BL89:BM89"/>
    <mergeCell ref="BN89:BO89"/>
    <mergeCell ref="BP89:BQ89"/>
    <mergeCell ref="BR89:BS89"/>
    <mergeCell ref="CL89:CM89"/>
    <mergeCell ref="CN89:CO89"/>
    <mergeCell ref="CP89:CQ89"/>
    <mergeCell ref="CR89:CS89"/>
    <mergeCell ref="B92:C92"/>
    <mergeCell ref="D92:E92"/>
    <mergeCell ref="F92:G92"/>
    <mergeCell ref="H92:I92"/>
    <mergeCell ref="J92:K92"/>
    <mergeCell ref="L92:M92"/>
    <mergeCell ref="CF89:CG89"/>
    <mergeCell ref="N92:O92"/>
    <mergeCell ref="P92:Q92"/>
    <mergeCell ref="R92:S92"/>
    <mergeCell ref="T92:U92"/>
    <mergeCell ref="V92:W92"/>
    <mergeCell ref="X92:Y92"/>
    <mergeCell ref="BT89:BU89"/>
    <mergeCell ref="AX89:AY89"/>
    <mergeCell ref="AZ89:BA89"/>
    <mergeCell ref="CJ89:CK89"/>
    <mergeCell ref="BV89:BW89"/>
    <mergeCell ref="BX89:BY89"/>
    <mergeCell ref="BZ89:CA89"/>
    <mergeCell ref="CB89:CC89"/>
    <mergeCell ref="CD89:CE89"/>
    <mergeCell ref="N89:O89"/>
    <mergeCell ref="P89:Q89"/>
    <mergeCell ref="R89:S89"/>
    <mergeCell ref="T89:U89"/>
    <mergeCell ref="V89:W89"/>
    <mergeCell ref="X89:Y89"/>
    <mergeCell ref="Z89:AA89"/>
    <mergeCell ref="AB89:AC89"/>
    <mergeCell ref="AD89:AE89"/>
    <mergeCell ref="BB89:BC89"/>
    <mergeCell ref="AF77:AG77"/>
    <mergeCell ref="AH77:AI77"/>
    <mergeCell ref="DP89:DQ89"/>
    <mergeCell ref="CT89:CU89"/>
    <mergeCell ref="CV89:CW89"/>
    <mergeCell ref="CX89:CY89"/>
    <mergeCell ref="CZ89:DA89"/>
    <mergeCell ref="DB89:DC89"/>
    <mergeCell ref="DD89:DE89"/>
    <mergeCell ref="CH89:CI89"/>
    <mergeCell ref="AP77:AQ77"/>
    <mergeCell ref="AR77:AS77"/>
    <mergeCell ref="AT77:AU77"/>
    <mergeCell ref="AV77:AW77"/>
    <mergeCell ref="AX77:AY77"/>
    <mergeCell ref="AZ77:BA77"/>
    <mergeCell ref="DJ77:DK77"/>
    <mergeCell ref="DL77:DM77"/>
    <mergeCell ref="BB77:BC77"/>
    <mergeCell ref="BD77:BE77"/>
    <mergeCell ref="BF77:BG77"/>
    <mergeCell ref="BH77:BI77"/>
    <mergeCell ref="BJ77:BK77"/>
    <mergeCell ref="BL77:BM77"/>
    <mergeCell ref="AR89:AS89"/>
    <mergeCell ref="AT89:AU89"/>
    <mergeCell ref="AV89:AW89"/>
    <mergeCell ref="AF89:AG89"/>
    <mergeCell ref="AH89:AI89"/>
    <mergeCell ref="AJ89:AK89"/>
    <mergeCell ref="BN77:BO77"/>
    <mergeCell ref="BP77:BQ77"/>
    <mergeCell ref="BR77:BS77"/>
    <mergeCell ref="BT77:BU77"/>
    <mergeCell ref="BV77:BW77"/>
    <mergeCell ref="BX77:BY77"/>
    <mergeCell ref="BZ77:CA77"/>
    <mergeCell ref="CB77:CC77"/>
    <mergeCell ref="CD77:CE77"/>
    <mergeCell ref="CF77:CG77"/>
    <mergeCell ref="CH77:CI77"/>
    <mergeCell ref="CJ77:CK77"/>
    <mergeCell ref="DB77:DC77"/>
    <mergeCell ref="DD77:DE77"/>
    <mergeCell ref="DF77:DG77"/>
    <mergeCell ref="DH77:DI77"/>
    <mergeCell ref="CL77:CM77"/>
    <mergeCell ref="CN77:CO77"/>
    <mergeCell ref="CP77:CQ77"/>
    <mergeCell ref="CR77:CS77"/>
    <mergeCell ref="CT77:CU77"/>
    <mergeCell ref="CV77:CW77"/>
    <mergeCell ref="DL74:DM74"/>
    <mergeCell ref="DN74:DO74"/>
    <mergeCell ref="DN77:DO77"/>
    <mergeCell ref="DP77:DQ77"/>
    <mergeCell ref="B89:C89"/>
    <mergeCell ref="D89:E89"/>
    <mergeCell ref="F89:G89"/>
    <mergeCell ref="H89:I89"/>
    <mergeCell ref="J89:K89"/>
    <mergeCell ref="L89:M89"/>
    <mergeCell ref="CX77:CY77"/>
    <mergeCell ref="CZ77:DA77"/>
    <mergeCell ref="A76:Y76"/>
    <mergeCell ref="A77:A78"/>
    <mergeCell ref="B77:C77"/>
    <mergeCell ref="D77:E77"/>
    <mergeCell ref="F77:G77"/>
    <mergeCell ref="H77:I77"/>
    <mergeCell ref="J77:K77"/>
    <mergeCell ref="L77:M77"/>
    <mergeCell ref="N77:O77"/>
    <mergeCell ref="P77:Q77"/>
    <mergeCell ref="AJ77:AK77"/>
    <mergeCell ref="AL77:AM77"/>
    <mergeCell ref="AN77:AO77"/>
    <mergeCell ref="R77:S77"/>
    <mergeCell ref="T77:U77"/>
    <mergeCell ref="V77:W77"/>
    <mergeCell ref="X77:Y77"/>
    <mergeCell ref="Z77:AA77"/>
    <mergeCell ref="AB77:AC77"/>
    <mergeCell ref="AD77:AE77"/>
    <mergeCell ref="DP74:DQ74"/>
    <mergeCell ref="BN74:BO74"/>
    <mergeCell ref="BP74:BQ74"/>
    <mergeCell ref="BR74:BS74"/>
    <mergeCell ref="BT74:BU74"/>
    <mergeCell ref="AX74:AY74"/>
    <mergeCell ref="AZ74:BA74"/>
    <mergeCell ref="BB74:BC74"/>
    <mergeCell ref="BD74:BE74"/>
    <mergeCell ref="BF74:BG74"/>
    <mergeCell ref="BH74:BI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DB74:DC74"/>
    <mergeCell ref="DD74:DE74"/>
    <mergeCell ref="DF74:DG74"/>
    <mergeCell ref="DH74:DI74"/>
    <mergeCell ref="DJ74:DK74"/>
    <mergeCell ref="CT73:CU73"/>
    <mergeCell ref="CV73:CW73"/>
    <mergeCell ref="CX73:CY73"/>
    <mergeCell ref="CZ73:DA73"/>
    <mergeCell ref="DB73:DC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J73:BK73"/>
    <mergeCell ref="BL73:BM73"/>
    <mergeCell ref="AL74:AM74"/>
    <mergeCell ref="AN74:AO74"/>
    <mergeCell ref="AP74:AQ74"/>
    <mergeCell ref="AR74:AS74"/>
    <mergeCell ref="AT74:AU74"/>
    <mergeCell ref="AV74:AW74"/>
    <mergeCell ref="BJ74:BK74"/>
    <mergeCell ref="BL74:BM74"/>
    <mergeCell ref="DL72:DM72"/>
    <mergeCell ref="DD73:DE73"/>
    <mergeCell ref="DF73:DG73"/>
    <mergeCell ref="DH73:DI73"/>
    <mergeCell ref="DJ73:DK73"/>
    <mergeCell ref="DL73:DM73"/>
    <mergeCell ref="DN73:DO73"/>
    <mergeCell ref="DP73:DQ73"/>
    <mergeCell ref="B74:C74"/>
    <mergeCell ref="D74:E74"/>
    <mergeCell ref="F74:G74"/>
    <mergeCell ref="H74:I74"/>
    <mergeCell ref="J74:K74"/>
    <mergeCell ref="L74:M74"/>
    <mergeCell ref="Z73:AA73"/>
    <mergeCell ref="AB73:AC73"/>
    <mergeCell ref="AD73:AE73"/>
    <mergeCell ref="AF73:AG73"/>
    <mergeCell ref="AH73:AI73"/>
    <mergeCell ref="AJ73:AK73"/>
    <mergeCell ref="BF73:BG73"/>
    <mergeCell ref="BH73:BI73"/>
    <mergeCell ref="AL73:AM73"/>
    <mergeCell ref="AN73:AO73"/>
    <mergeCell ref="AP73:AQ73"/>
    <mergeCell ref="AR73:AS73"/>
    <mergeCell ref="AT73:AU73"/>
    <mergeCell ref="AV73:AW73"/>
    <mergeCell ref="BV73:BW73"/>
    <mergeCell ref="BX73:BY73"/>
    <mergeCell ref="BZ73:CA73"/>
    <mergeCell ref="CB73:CC73"/>
    <mergeCell ref="CR72:CS72"/>
    <mergeCell ref="AN72:AO72"/>
    <mergeCell ref="AP72:AQ72"/>
    <mergeCell ref="BN73:BO73"/>
    <mergeCell ref="BP73:BQ73"/>
    <mergeCell ref="BR73:BS73"/>
    <mergeCell ref="BT73:BU73"/>
    <mergeCell ref="AX73:AY73"/>
    <mergeCell ref="AZ73:BA73"/>
    <mergeCell ref="BB73:BC73"/>
    <mergeCell ref="BD73:BE73"/>
    <mergeCell ref="AX72:AY72"/>
    <mergeCell ref="AZ72:BA72"/>
    <mergeCell ref="BB72:BC72"/>
    <mergeCell ref="BD72:BE72"/>
    <mergeCell ref="BF72:BG72"/>
    <mergeCell ref="BH72:BI72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AJ72:AK72"/>
    <mergeCell ref="AL72:AM72"/>
    <mergeCell ref="DN72:DO72"/>
    <mergeCell ref="BJ72:BK72"/>
    <mergeCell ref="BL72:BM72"/>
    <mergeCell ref="BN72:BO72"/>
    <mergeCell ref="BP72:BQ72"/>
    <mergeCell ref="BR72:BS72"/>
    <mergeCell ref="BT72:BU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L72:CM72"/>
    <mergeCell ref="CN72:CO72"/>
    <mergeCell ref="CP72:CQ72"/>
    <mergeCell ref="DL71:DM71"/>
    <mergeCell ref="DN71:DO71"/>
    <mergeCell ref="DP72:DQ72"/>
    <mergeCell ref="CT72:CU72"/>
    <mergeCell ref="CV72:CW72"/>
    <mergeCell ref="CX72:CY72"/>
    <mergeCell ref="CZ72:DA72"/>
    <mergeCell ref="DB72:DC72"/>
    <mergeCell ref="DD72:DE72"/>
    <mergeCell ref="DF72:DG72"/>
    <mergeCell ref="DH72:DI72"/>
    <mergeCell ref="DJ72:DK72"/>
    <mergeCell ref="B72:C72"/>
    <mergeCell ref="D72:E72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R72:AS72"/>
    <mergeCell ref="AT72:AU72"/>
    <mergeCell ref="AV72:AW72"/>
    <mergeCell ref="Z72:AA72"/>
    <mergeCell ref="AB72:AC72"/>
    <mergeCell ref="AD72:AE72"/>
    <mergeCell ref="AF72:AG72"/>
    <mergeCell ref="AH72:AI72"/>
    <mergeCell ref="DP71:DQ71"/>
    <mergeCell ref="BN71:BO71"/>
    <mergeCell ref="BP71:BQ71"/>
    <mergeCell ref="BR71:BS71"/>
    <mergeCell ref="BT71:BU71"/>
    <mergeCell ref="AX71:AY71"/>
    <mergeCell ref="AZ71:BA71"/>
    <mergeCell ref="BB71:BC71"/>
    <mergeCell ref="BD71:BE71"/>
    <mergeCell ref="BF71:BG71"/>
    <mergeCell ref="BH71:BI71"/>
    <mergeCell ref="BV71:BW71"/>
    <mergeCell ref="BX71:BY71"/>
    <mergeCell ref="BZ71:CA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CT71:CU71"/>
    <mergeCell ref="CV71:CW71"/>
    <mergeCell ref="CX71:CY71"/>
    <mergeCell ref="CZ71:DA71"/>
    <mergeCell ref="DB71:DC71"/>
    <mergeCell ref="DD71:DE71"/>
    <mergeCell ref="DF71:DG71"/>
    <mergeCell ref="DH71:DI71"/>
    <mergeCell ref="DJ71:DK71"/>
    <mergeCell ref="CT70:CU70"/>
    <mergeCell ref="CV70:CW70"/>
    <mergeCell ref="CX70:CY70"/>
    <mergeCell ref="CZ70:DA70"/>
    <mergeCell ref="DB70:DC70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F71:AG71"/>
    <mergeCell ref="AH71:AI71"/>
    <mergeCell ref="AJ71:AK71"/>
    <mergeCell ref="BJ70:BK70"/>
    <mergeCell ref="BL70:BM70"/>
    <mergeCell ref="AL71:AM71"/>
    <mergeCell ref="AN71:AO71"/>
    <mergeCell ref="AP71:AQ71"/>
    <mergeCell ref="AR71:AS71"/>
    <mergeCell ref="AT71:AU71"/>
    <mergeCell ref="AV71:AW71"/>
    <mergeCell ref="BJ71:BK71"/>
    <mergeCell ref="BL71:BM71"/>
    <mergeCell ref="DL69:DM69"/>
    <mergeCell ref="DD70:DE70"/>
    <mergeCell ref="DF70:DG70"/>
    <mergeCell ref="DH70:DI70"/>
    <mergeCell ref="DJ70:DK70"/>
    <mergeCell ref="DL70:DM70"/>
    <mergeCell ref="DN70:DO70"/>
    <mergeCell ref="DP70:DQ70"/>
    <mergeCell ref="B71:C71"/>
    <mergeCell ref="D71:E71"/>
    <mergeCell ref="F71:G71"/>
    <mergeCell ref="H71:I71"/>
    <mergeCell ref="J71:K71"/>
    <mergeCell ref="L71:M71"/>
    <mergeCell ref="Z70:AA70"/>
    <mergeCell ref="AB70:AC70"/>
    <mergeCell ref="AD70:AE70"/>
    <mergeCell ref="AF70:AG70"/>
    <mergeCell ref="AH70:AI70"/>
    <mergeCell ref="AJ70:AK70"/>
    <mergeCell ref="BF70:BG70"/>
    <mergeCell ref="BH70:BI70"/>
    <mergeCell ref="AL70:AM70"/>
    <mergeCell ref="AN70:AO70"/>
    <mergeCell ref="AP70:AQ70"/>
    <mergeCell ref="AR70:AS70"/>
    <mergeCell ref="AT70:AU70"/>
    <mergeCell ref="AV70:AW70"/>
    <mergeCell ref="BV70:BW70"/>
    <mergeCell ref="BX70:BY70"/>
    <mergeCell ref="BZ70:CA70"/>
    <mergeCell ref="CB70:CC70"/>
    <mergeCell ref="CR69:CS69"/>
    <mergeCell ref="AN69:AO69"/>
    <mergeCell ref="AP69:AQ69"/>
    <mergeCell ref="BN70:BO70"/>
    <mergeCell ref="BP70:BQ70"/>
    <mergeCell ref="BR70:BS70"/>
    <mergeCell ref="BT70:BU70"/>
    <mergeCell ref="AX70:AY70"/>
    <mergeCell ref="AZ70:BA70"/>
    <mergeCell ref="BB70:BC70"/>
    <mergeCell ref="BD70:BE70"/>
    <mergeCell ref="AX69:AY69"/>
    <mergeCell ref="AZ69:BA69"/>
    <mergeCell ref="BB69:BC69"/>
    <mergeCell ref="BD69:BE69"/>
    <mergeCell ref="BF69:BG69"/>
    <mergeCell ref="BH69:BI69"/>
    <mergeCell ref="CD70:CE70"/>
    <mergeCell ref="CF70:CG70"/>
    <mergeCell ref="CH70:CI70"/>
    <mergeCell ref="CJ70:CK70"/>
    <mergeCell ref="CL70:CM70"/>
    <mergeCell ref="CN70:CO70"/>
    <mergeCell ref="CP70:CQ70"/>
    <mergeCell ref="CR70:CS70"/>
    <mergeCell ref="AJ69:AK69"/>
    <mergeCell ref="AL69:AM69"/>
    <mergeCell ref="DN69:DO69"/>
    <mergeCell ref="BJ69:BK69"/>
    <mergeCell ref="BL69:BM69"/>
    <mergeCell ref="BN69:BO69"/>
    <mergeCell ref="BP69:BQ69"/>
    <mergeCell ref="BR69:BS69"/>
    <mergeCell ref="BT69:BU69"/>
    <mergeCell ref="B70:C70"/>
    <mergeCell ref="D70:E70"/>
    <mergeCell ref="F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BV69:BW69"/>
    <mergeCell ref="BX69:BY69"/>
    <mergeCell ref="BZ69:CA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DL68:DM68"/>
    <mergeCell ref="DN68:DO68"/>
    <mergeCell ref="DP69:DQ69"/>
    <mergeCell ref="CT69:CU69"/>
    <mergeCell ref="CV69:CW69"/>
    <mergeCell ref="CX69:CY69"/>
    <mergeCell ref="CZ69:DA69"/>
    <mergeCell ref="DB69:DC69"/>
    <mergeCell ref="DD69:DE69"/>
    <mergeCell ref="DF69:DG69"/>
    <mergeCell ref="DH69:DI69"/>
    <mergeCell ref="DJ69:DK69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DP68:DQ68"/>
    <mergeCell ref="BN68:BO68"/>
    <mergeCell ref="BP68:BQ68"/>
    <mergeCell ref="BR68:BS68"/>
    <mergeCell ref="BT68:BU68"/>
    <mergeCell ref="AX68:AY68"/>
    <mergeCell ref="AZ68:BA68"/>
    <mergeCell ref="BB68:BC68"/>
    <mergeCell ref="BD68:BE68"/>
    <mergeCell ref="BF68:BG68"/>
    <mergeCell ref="BH68:BI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L68:CM68"/>
    <mergeCell ref="CN68:CO68"/>
    <mergeCell ref="CP68:CQ68"/>
    <mergeCell ref="CR68:CS68"/>
    <mergeCell ref="CT68:CU68"/>
    <mergeCell ref="CV68:CW68"/>
    <mergeCell ref="CX68:CY68"/>
    <mergeCell ref="CZ68:DA68"/>
    <mergeCell ref="DB68:DC68"/>
    <mergeCell ref="DD68:DE68"/>
    <mergeCell ref="DF68:DG68"/>
    <mergeCell ref="DH68:DI68"/>
    <mergeCell ref="DJ68:DK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J67:BK67"/>
    <mergeCell ref="BL67:BM67"/>
    <mergeCell ref="AL68:AM68"/>
    <mergeCell ref="AN68:AO68"/>
    <mergeCell ref="AP68:AQ68"/>
    <mergeCell ref="AR68:AS68"/>
    <mergeCell ref="AT68:AU68"/>
    <mergeCell ref="AV68:AW68"/>
    <mergeCell ref="BJ68:BK68"/>
    <mergeCell ref="BL68:BM68"/>
    <mergeCell ref="BD67:BE67"/>
    <mergeCell ref="BF67:BG67"/>
    <mergeCell ref="BH67:BI67"/>
    <mergeCell ref="BV67:BW67"/>
    <mergeCell ref="BX67:BY67"/>
    <mergeCell ref="BZ67:CA67"/>
    <mergeCell ref="CB67:CC67"/>
    <mergeCell ref="CD67:CE67"/>
    <mergeCell ref="CF67:CG67"/>
    <mergeCell ref="CH67:CI67"/>
    <mergeCell ref="CJ67:CK67"/>
    <mergeCell ref="CL67:CM67"/>
    <mergeCell ref="CN67:CO67"/>
    <mergeCell ref="CP67:CQ67"/>
    <mergeCell ref="CR67:CS67"/>
    <mergeCell ref="CT67:CU67"/>
    <mergeCell ref="CV67:CW67"/>
    <mergeCell ref="CX67:CY67"/>
    <mergeCell ref="CZ67:DA67"/>
    <mergeCell ref="DB67:DC67"/>
    <mergeCell ref="DD67:DE67"/>
    <mergeCell ref="DF67:DG67"/>
    <mergeCell ref="DH67:DI67"/>
    <mergeCell ref="DJ67:DK67"/>
    <mergeCell ref="DL67:DM67"/>
    <mergeCell ref="DN67:DO67"/>
    <mergeCell ref="DP67:DQ67"/>
    <mergeCell ref="B68:C68"/>
    <mergeCell ref="D68:E68"/>
    <mergeCell ref="F68:G68"/>
    <mergeCell ref="H68:I68"/>
    <mergeCell ref="J68:K68"/>
    <mergeCell ref="L68:M68"/>
    <mergeCell ref="Z67:AA67"/>
    <mergeCell ref="AB67:AC67"/>
    <mergeCell ref="AD67:AE67"/>
    <mergeCell ref="AF67:AG67"/>
    <mergeCell ref="AH67:AI67"/>
    <mergeCell ref="AJ67:AK67"/>
    <mergeCell ref="AL67:AM67"/>
    <mergeCell ref="AN67:AO67"/>
    <mergeCell ref="AP67:AQ67"/>
    <mergeCell ref="AR67:AS67"/>
    <mergeCell ref="AT67:AU67"/>
    <mergeCell ref="AV67:AW67"/>
    <mergeCell ref="BN67:BO67"/>
    <mergeCell ref="BP67:BQ67"/>
    <mergeCell ref="BR67:BS67"/>
    <mergeCell ref="BT67:BU67"/>
    <mergeCell ref="AX67:AY67"/>
    <mergeCell ref="AZ67:BA67"/>
    <mergeCell ref="BB67:BC67"/>
    <mergeCell ref="Z66:AA66"/>
    <mergeCell ref="AB66:AC66"/>
    <mergeCell ref="AD66:AE66"/>
    <mergeCell ref="BB66:BC66"/>
    <mergeCell ref="BD66:BE66"/>
    <mergeCell ref="BF66:BG66"/>
    <mergeCell ref="BH66:BI66"/>
    <mergeCell ref="AL66:AM66"/>
    <mergeCell ref="AN66:AO66"/>
    <mergeCell ref="AP66:AQ66"/>
    <mergeCell ref="DF66:DG66"/>
    <mergeCell ref="DH66:DI66"/>
    <mergeCell ref="DJ66:DK66"/>
    <mergeCell ref="DL66:DM66"/>
    <mergeCell ref="DN66:DO66"/>
    <mergeCell ref="BJ66:BK66"/>
    <mergeCell ref="BL66:BM66"/>
    <mergeCell ref="BN66:BO66"/>
    <mergeCell ref="BP66:BQ66"/>
    <mergeCell ref="BR66:BS66"/>
    <mergeCell ref="CL66:CM66"/>
    <mergeCell ref="CN66:CO66"/>
    <mergeCell ref="CP66:CQ66"/>
    <mergeCell ref="CR66:CS66"/>
    <mergeCell ref="AF66:AG66"/>
    <mergeCell ref="AH66:AI66"/>
    <mergeCell ref="AJ66:AK66"/>
    <mergeCell ref="BN65:BO65"/>
    <mergeCell ref="BP65:BQ65"/>
    <mergeCell ref="B67:C67"/>
    <mergeCell ref="D67:E67"/>
    <mergeCell ref="F67:G67"/>
    <mergeCell ref="H67:I67"/>
    <mergeCell ref="J67:K67"/>
    <mergeCell ref="L67:M67"/>
    <mergeCell ref="CF66:CG66"/>
    <mergeCell ref="N67:O67"/>
    <mergeCell ref="P67:Q67"/>
    <mergeCell ref="R67:S67"/>
    <mergeCell ref="T67:U67"/>
    <mergeCell ref="V67:W67"/>
    <mergeCell ref="X67:Y67"/>
    <mergeCell ref="BT66:BU66"/>
    <mergeCell ref="AX66:AY66"/>
    <mergeCell ref="AZ66:BA66"/>
    <mergeCell ref="BV66:BW66"/>
    <mergeCell ref="BX66:BY66"/>
    <mergeCell ref="BZ66:CA66"/>
    <mergeCell ref="CB66:CC66"/>
    <mergeCell ref="CD66:CE66"/>
    <mergeCell ref="N66:O66"/>
    <mergeCell ref="P66:Q66"/>
    <mergeCell ref="R66:S66"/>
    <mergeCell ref="T66:U66"/>
    <mergeCell ref="V66:W66"/>
    <mergeCell ref="X66:Y66"/>
    <mergeCell ref="DP66:DQ66"/>
    <mergeCell ref="CT66:CU66"/>
    <mergeCell ref="CV66:CW66"/>
    <mergeCell ref="CX66:CY66"/>
    <mergeCell ref="CZ66:DA66"/>
    <mergeCell ref="DB66:DC66"/>
    <mergeCell ref="DD66:DE66"/>
    <mergeCell ref="CH66:CI66"/>
    <mergeCell ref="AP65:AQ65"/>
    <mergeCell ref="AR65:AS65"/>
    <mergeCell ref="AT65:AU65"/>
    <mergeCell ref="AV65:AW65"/>
    <mergeCell ref="AX65:AY65"/>
    <mergeCell ref="AZ65:BA65"/>
    <mergeCell ref="DJ65:DK65"/>
    <mergeCell ref="DL65:DM65"/>
    <mergeCell ref="BB65:BC65"/>
    <mergeCell ref="BD65:BE65"/>
    <mergeCell ref="BF65:BG65"/>
    <mergeCell ref="BH65:BI65"/>
    <mergeCell ref="BJ65:BK65"/>
    <mergeCell ref="BL65:BM65"/>
    <mergeCell ref="AR66:AS66"/>
    <mergeCell ref="AT66:AU66"/>
    <mergeCell ref="AV66:AW66"/>
    <mergeCell ref="CJ66:CK66"/>
    <mergeCell ref="BT65:BU65"/>
    <mergeCell ref="BV65:BW65"/>
    <mergeCell ref="BX65:BY65"/>
    <mergeCell ref="CV65:CW65"/>
    <mergeCell ref="BZ65:CA65"/>
    <mergeCell ref="CB65:CC65"/>
    <mergeCell ref="CD65:CE65"/>
    <mergeCell ref="CF65:CG65"/>
    <mergeCell ref="CH65:CI65"/>
    <mergeCell ref="CJ65:CK65"/>
    <mergeCell ref="CZ65:DA65"/>
    <mergeCell ref="DB65:DC65"/>
    <mergeCell ref="DD65:DE65"/>
    <mergeCell ref="DF65:DG65"/>
    <mergeCell ref="DH65:DI65"/>
    <mergeCell ref="CL65:CM65"/>
    <mergeCell ref="CN65:CO65"/>
    <mergeCell ref="CP65:CQ65"/>
    <mergeCell ref="CR65:CS65"/>
    <mergeCell ref="CT65:CU65"/>
    <mergeCell ref="DN65:DO65"/>
    <mergeCell ref="DP65:DQ65"/>
    <mergeCell ref="B66:C66"/>
    <mergeCell ref="D66:E66"/>
    <mergeCell ref="F66:G66"/>
    <mergeCell ref="H66:I66"/>
    <mergeCell ref="J66:K66"/>
    <mergeCell ref="L66:M66"/>
    <mergeCell ref="CX65:CY65"/>
    <mergeCell ref="CR62:CS62"/>
    <mergeCell ref="CT62:CU62"/>
    <mergeCell ref="CV62:CW62"/>
    <mergeCell ref="CX62:CY62"/>
    <mergeCell ref="CZ62:DA62"/>
    <mergeCell ref="DB62:DC62"/>
    <mergeCell ref="DD62:DE62"/>
    <mergeCell ref="DF62:DG62"/>
    <mergeCell ref="DH62:DI62"/>
    <mergeCell ref="DJ62:DK62"/>
    <mergeCell ref="DL62:DM62"/>
    <mergeCell ref="DN62:DO62"/>
    <mergeCell ref="DP62:DQ62"/>
    <mergeCell ref="A64:Y64"/>
    <mergeCell ref="B65:C65"/>
    <mergeCell ref="D65:E65"/>
    <mergeCell ref="F65:G65"/>
    <mergeCell ref="H65:I65"/>
    <mergeCell ref="J65:K65"/>
    <mergeCell ref="L65:M65"/>
    <mergeCell ref="N65:O65"/>
    <mergeCell ref="P65:Q65"/>
    <mergeCell ref="BR65:BS65"/>
    <mergeCell ref="X62:Y62"/>
    <mergeCell ref="Z62:AA62"/>
    <mergeCell ref="AB62:AC62"/>
    <mergeCell ref="AD62:AE62"/>
    <mergeCell ref="AF62:AG62"/>
    <mergeCell ref="AH62:AI62"/>
    <mergeCell ref="AJ62:AK62"/>
    <mergeCell ref="AL62:AM62"/>
    <mergeCell ref="AN62:AO62"/>
    <mergeCell ref="AP62:AQ62"/>
    <mergeCell ref="AR62:AS62"/>
    <mergeCell ref="AT62:AU62"/>
    <mergeCell ref="AJ65:AK65"/>
    <mergeCell ref="AL65:AM65"/>
    <mergeCell ref="AN65:AO65"/>
    <mergeCell ref="R65:S65"/>
    <mergeCell ref="T65:U65"/>
    <mergeCell ref="V65:W65"/>
    <mergeCell ref="X65:Y65"/>
    <mergeCell ref="Z65:AA65"/>
    <mergeCell ref="AB65:AC65"/>
    <mergeCell ref="AD65:AE65"/>
    <mergeCell ref="AF65:AG65"/>
    <mergeCell ref="AH65:AI65"/>
    <mergeCell ref="AZ62:BA62"/>
    <mergeCell ref="BB62:BC62"/>
    <mergeCell ref="BD62:BE62"/>
    <mergeCell ref="BF62:BG62"/>
    <mergeCell ref="CJ61:CK61"/>
    <mergeCell ref="CL61:CM61"/>
    <mergeCell ref="CN61:CO61"/>
    <mergeCell ref="CP61:CQ61"/>
    <mergeCell ref="CR61:CS61"/>
    <mergeCell ref="CT61:CU61"/>
    <mergeCell ref="CV61:CW61"/>
    <mergeCell ref="BJ61:BK61"/>
    <mergeCell ref="CH62:CI62"/>
    <mergeCell ref="CJ62:CK62"/>
    <mergeCell ref="CL62:CM62"/>
    <mergeCell ref="CN62:CO62"/>
    <mergeCell ref="CP62:CQ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CF62:CG62"/>
    <mergeCell ref="DJ61:DK61"/>
    <mergeCell ref="DL61:DM61"/>
    <mergeCell ref="DN61:DO61"/>
    <mergeCell ref="DP61:DQ61"/>
    <mergeCell ref="B62:C62"/>
    <mergeCell ref="D62:E62"/>
    <mergeCell ref="F62:G62"/>
    <mergeCell ref="H62:I62"/>
    <mergeCell ref="J62:K62"/>
    <mergeCell ref="L62:M62"/>
    <mergeCell ref="N62:O62"/>
    <mergeCell ref="P62:Q62"/>
    <mergeCell ref="R62:S62"/>
    <mergeCell ref="T62:U62"/>
    <mergeCell ref="V62:W62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F61:BG61"/>
    <mergeCell ref="BH61:BI61"/>
    <mergeCell ref="BX61:BY61"/>
    <mergeCell ref="BZ61:CA61"/>
    <mergeCell ref="CB61:CC61"/>
    <mergeCell ref="CD61:CE61"/>
    <mergeCell ref="AV62:AW62"/>
    <mergeCell ref="AX62:AY62"/>
    <mergeCell ref="CF61:CG61"/>
    <mergeCell ref="CH61:CI61"/>
    <mergeCell ref="BL61:BM61"/>
    <mergeCell ref="BN61:BO61"/>
    <mergeCell ref="BP61:BQ61"/>
    <mergeCell ref="BR61:BS61"/>
    <mergeCell ref="BT61:BU61"/>
    <mergeCell ref="BV61:BW61"/>
    <mergeCell ref="CZ60:DA60"/>
    <mergeCell ref="DB60:DC60"/>
    <mergeCell ref="DD60:DE60"/>
    <mergeCell ref="DF60:DG60"/>
    <mergeCell ref="DH60:DI60"/>
    <mergeCell ref="DJ60:DK60"/>
    <mergeCell ref="DL60:DM60"/>
    <mergeCell ref="BZ60:CA60"/>
    <mergeCell ref="CV60:CW60"/>
    <mergeCell ref="CX60:CY60"/>
    <mergeCell ref="CB60:CC60"/>
    <mergeCell ref="CD60:CE60"/>
    <mergeCell ref="CF60:CG60"/>
    <mergeCell ref="CH60:CI60"/>
    <mergeCell ref="CJ60:CK60"/>
    <mergeCell ref="CL60:CM60"/>
    <mergeCell ref="CN60:CO60"/>
    <mergeCell ref="CP60:CQ60"/>
    <mergeCell ref="CX61:CY61"/>
    <mergeCell ref="CZ61:DA61"/>
    <mergeCell ref="DB61:DC61"/>
    <mergeCell ref="DD61:DE61"/>
    <mergeCell ref="DF61:DG61"/>
    <mergeCell ref="DH61:DI61"/>
    <mergeCell ref="DN60:DO60"/>
    <mergeCell ref="DP60:DQ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BT60:BU60"/>
    <mergeCell ref="BV60:BW60"/>
    <mergeCell ref="BX60:BY60"/>
    <mergeCell ref="DB59:DC59"/>
    <mergeCell ref="R60:S60"/>
    <mergeCell ref="DD59:DE59"/>
    <mergeCell ref="DF59:DG59"/>
    <mergeCell ref="DH59:DI59"/>
    <mergeCell ref="DJ59:DK59"/>
    <mergeCell ref="DL59:DM59"/>
    <mergeCell ref="CF59:CG59"/>
    <mergeCell ref="CH59:CI59"/>
    <mergeCell ref="CJ59:CK59"/>
    <mergeCell ref="CL59:CM59"/>
    <mergeCell ref="AT59:AU59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AL60:AM60"/>
    <mergeCell ref="AN60:AO60"/>
    <mergeCell ref="AP60:AQ60"/>
    <mergeCell ref="AR60:AS60"/>
    <mergeCell ref="AT60:AU60"/>
    <mergeCell ref="AV60:AW60"/>
    <mergeCell ref="AX60:AY60"/>
    <mergeCell ref="AZ60:BA60"/>
    <mergeCell ref="CR60:CS60"/>
    <mergeCell ref="CT60:CU60"/>
    <mergeCell ref="DP59:DQ59"/>
    <mergeCell ref="B60:C60"/>
    <mergeCell ref="D60:E60"/>
    <mergeCell ref="F60:G60"/>
    <mergeCell ref="H60:I60"/>
    <mergeCell ref="J60:K60"/>
    <mergeCell ref="L60:M60"/>
    <mergeCell ref="N60:O60"/>
    <mergeCell ref="P60:Q60"/>
    <mergeCell ref="AX59:AY59"/>
    <mergeCell ref="AZ59:BA59"/>
    <mergeCell ref="BB59:BC59"/>
    <mergeCell ref="BD59:BE59"/>
    <mergeCell ref="BF59:BG59"/>
    <mergeCell ref="AJ59:AK59"/>
    <mergeCell ref="AL59:AM59"/>
    <mergeCell ref="AN59:AO59"/>
    <mergeCell ref="AP59:AQ59"/>
    <mergeCell ref="AR59:AS59"/>
    <mergeCell ref="BB60:BC60"/>
    <mergeCell ref="CN59:CO59"/>
    <mergeCell ref="CP59:CQ59"/>
    <mergeCell ref="BT59:BU59"/>
    <mergeCell ref="BV59:BW59"/>
    <mergeCell ref="BX59:BY59"/>
    <mergeCell ref="BZ59:CA59"/>
    <mergeCell ref="DN59:DO59"/>
    <mergeCell ref="CR59:CS59"/>
    <mergeCell ref="CT59:CU59"/>
    <mergeCell ref="CV59:CW59"/>
    <mergeCell ref="CX59:CY59"/>
    <mergeCell ref="CZ59:DA59"/>
    <mergeCell ref="AL58:AM58"/>
    <mergeCell ref="CB59:CC59"/>
    <mergeCell ref="CD59:CE59"/>
    <mergeCell ref="BH59:BI59"/>
    <mergeCell ref="BJ59:BK59"/>
    <mergeCell ref="BL59:BM59"/>
    <mergeCell ref="BN59:BO59"/>
    <mergeCell ref="BP59:BQ59"/>
    <mergeCell ref="BR59:BS59"/>
    <mergeCell ref="AV59:AW59"/>
    <mergeCell ref="AP58:AQ58"/>
    <mergeCell ref="AR58:AS58"/>
    <mergeCell ref="AT58:AU58"/>
    <mergeCell ref="AV58:AW58"/>
    <mergeCell ref="AX58:AY58"/>
    <mergeCell ref="AB58:AC58"/>
    <mergeCell ref="AD58:AE58"/>
    <mergeCell ref="AF58:AG58"/>
    <mergeCell ref="AH58:AI58"/>
    <mergeCell ref="AJ58:AK58"/>
    <mergeCell ref="BV58:BW58"/>
    <mergeCell ref="DH58:DI58"/>
    <mergeCell ref="DJ58:DK58"/>
    <mergeCell ref="DL58:DM58"/>
    <mergeCell ref="DN58:DO58"/>
    <mergeCell ref="DP58:DQ58"/>
    <mergeCell ref="BF58:BG58"/>
    <mergeCell ref="BH58:BI58"/>
    <mergeCell ref="BJ58:BK58"/>
    <mergeCell ref="L59:M59"/>
    <mergeCell ref="N59:O59"/>
    <mergeCell ref="P59:Q59"/>
    <mergeCell ref="R59:S59"/>
    <mergeCell ref="T59:U59"/>
    <mergeCell ref="V59:W59"/>
    <mergeCell ref="AZ58:BA58"/>
    <mergeCell ref="BB58:BC58"/>
    <mergeCell ref="BD58:BE58"/>
    <mergeCell ref="X59:Y59"/>
    <mergeCell ref="Z59:AA59"/>
    <mergeCell ref="AB59:AC59"/>
    <mergeCell ref="AD59:AE59"/>
    <mergeCell ref="AF59:AG59"/>
    <mergeCell ref="AH59:AI59"/>
    <mergeCell ref="AN58:AO58"/>
    <mergeCell ref="CD58:CE58"/>
    <mergeCell ref="CF58:CG58"/>
    <mergeCell ref="CH58:CI58"/>
    <mergeCell ref="BL58:BM58"/>
    <mergeCell ref="BN58:BO58"/>
    <mergeCell ref="BP58:BQ58"/>
    <mergeCell ref="BR58:BS58"/>
    <mergeCell ref="BT58:BU58"/>
    <mergeCell ref="CJ58:CK58"/>
    <mergeCell ref="CL58:CM58"/>
    <mergeCell ref="CN58:CO58"/>
    <mergeCell ref="CP58:CQ58"/>
    <mergeCell ref="CR58:CS58"/>
    <mergeCell ref="CT58:CU58"/>
    <mergeCell ref="CV58:CW58"/>
    <mergeCell ref="CX58:CY58"/>
    <mergeCell ref="CZ58:DA58"/>
    <mergeCell ref="DB58:DC58"/>
    <mergeCell ref="DD58:DE58"/>
    <mergeCell ref="DF58:DG58"/>
    <mergeCell ref="CF57:CG57"/>
    <mergeCell ref="CH57:CI57"/>
    <mergeCell ref="B59:C59"/>
    <mergeCell ref="D59:E59"/>
    <mergeCell ref="F59:G59"/>
    <mergeCell ref="H59:I59"/>
    <mergeCell ref="J59:K59"/>
    <mergeCell ref="BX58:BY58"/>
    <mergeCell ref="BZ58:CA58"/>
    <mergeCell ref="CB58:CC58"/>
    <mergeCell ref="CN57:CO57"/>
    <mergeCell ref="CP57:CQ57"/>
    <mergeCell ref="CR57:CS57"/>
    <mergeCell ref="CT57:CU57"/>
    <mergeCell ref="CV57:CW57"/>
    <mergeCell ref="CX57:CY57"/>
    <mergeCell ref="CZ57:DA57"/>
    <mergeCell ref="DB57:DC57"/>
    <mergeCell ref="DD57:DE57"/>
    <mergeCell ref="DF57:DG57"/>
    <mergeCell ref="DH57:DI57"/>
    <mergeCell ref="DJ57:DK57"/>
    <mergeCell ref="DL57:DM57"/>
    <mergeCell ref="DN57:DO57"/>
    <mergeCell ref="DP57:DQ57"/>
    <mergeCell ref="B58:C58"/>
    <mergeCell ref="D58:E58"/>
    <mergeCell ref="F58:G58"/>
    <mergeCell ref="H58:I58"/>
    <mergeCell ref="J58:K58"/>
    <mergeCell ref="L58:M58"/>
    <mergeCell ref="N58:O58"/>
    <mergeCell ref="P58:Q58"/>
    <mergeCell ref="R58:S58"/>
    <mergeCell ref="T58:U58"/>
    <mergeCell ref="V58:W58"/>
    <mergeCell ref="X58:Y58"/>
    <mergeCell ref="Z58:AA58"/>
    <mergeCell ref="AR57:AS57"/>
    <mergeCell ref="AT57:AU57"/>
    <mergeCell ref="AV57:AW57"/>
    <mergeCell ref="AX57:AY57"/>
    <mergeCell ref="AZ57:BA57"/>
    <mergeCell ref="BB57:BC57"/>
    <mergeCell ref="BD57:BE57"/>
    <mergeCell ref="BF57:BG57"/>
    <mergeCell ref="BH57:BI57"/>
    <mergeCell ref="BJ57:BK57"/>
    <mergeCell ref="BL57:BM57"/>
    <mergeCell ref="BN57:BO57"/>
    <mergeCell ref="CJ57:CK57"/>
    <mergeCell ref="CL57:CM57"/>
    <mergeCell ref="DL54:DM54"/>
    <mergeCell ref="DN54:DO54"/>
    <mergeCell ref="BP57:BQ57"/>
    <mergeCell ref="BR57:BS57"/>
    <mergeCell ref="BT57:BU57"/>
    <mergeCell ref="BV57:BW57"/>
    <mergeCell ref="BX57:BY57"/>
    <mergeCell ref="BZ57:CA57"/>
    <mergeCell ref="CB57:CC57"/>
    <mergeCell ref="CD57:CE57"/>
    <mergeCell ref="A56:Y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F57:AG57"/>
    <mergeCell ref="AH57:AI57"/>
    <mergeCell ref="AJ57:AK57"/>
    <mergeCell ref="AL57:AM57"/>
    <mergeCell ref="AN57:AO57"/>
    <mergeCell ref="AP57:AQ57"/>
    <mergeCell ref="DP54:DQ54"/>
    <mergeCell ref="BN54:BO54"/>
    <mergeCell ref="BP54:BQ54"/>
    <mergeCell ref="BR54:BS54"/>
    <mergeCell ref="BT54:BU54"/>
    <mergeCell ref="AX54:AY54"/>
    <mergeCell ref="AZ54:BA54"/>
    <mergeCell ref="BB54:BC54"/>
    <mergeCell ref="BD54:BE54"/>
    <mergeCell ref="BF54:BG54"/>
    <mergeCell ref="BH54:BI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L54:CM54"/>
    <mergeCell ref="CN54:CO54"/>
    <mergeCell ref="CP54:CQ54"/>
    <mergeCell ref="CR54:CS54"/>
    <mergeCell ref="CT54:CU54"/>
    <mergeCell ref="CV54:CW54"/>
    <mergeCell ref="CX54:CY54"/>
    <mergeCell ref="CZ54:DA54"/>
    <mergeCell ref="DB54:DC54"/>
    <mergeCell ref="DD54:DE54"/>
    <mergeCell ref="DF54:DG54"/>
    <mergeCell ref="DH54:DI54"/>
    <mergeCell ref="DJ54:DK54"/>
    <mergeCell ref="CT53:CU53"/>
    <mergeCell ref="CV53:CW53"/>
    <mergeCell ref="CX53:CY53"/>
    <mergeCell ref="CZ53:DA53"/>
    <mergeCell ref="DB53:DC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J53:BK53"/>
    <mergeCell ref="BL53:BM53"/>
    <mergeCell ref="AL54:AM54"/>
    <mergeCell ref="AN54:AO54"/>
    <mergeCell ref="AP54:AQ54"/>
    <mergeCell ref="AR54:AS54"/>
    <mergeCell ref="AT54:AU54"/>
    <mergeCell ref="AV54:AW54"/>
    <mergeCell ref="BJ54:BK54"/>
    <mergeCell ref="BL54:BM54"/>
    <mergeCell ref="DL52:DM52"/>
    <mergeCell ref="DD53:DE53"/>
    <mergeCell ref="DF53:DG53"/>
    <mergeCell ref="DH53:DI53"/>
    <mergeCell ref="DJ53:DK53"/>
    <mergeCell ref="DL53:DM53"/>
    <mergeCell ref="DN53:DO53"/>
    <mergeCell ref="DP53:DQ53"/>
    <mergeCell ref="B54:C54"/>
    <mergeCell ref="D54:E54"/>
    <mergeCell ref="F54:G54"/>
    <mergeCell ref="H54:I54"/>
    <mergeCell ref="J54:K54"/>
    <mergeCell ref="L54:M54"/>
    <mergeCell ref="Z53:AA53"/>
    <mergeCell ref="AB53:AC53"/>
    <mergeCell ref="AD53:AE53"/>
    <mergeCell ref="AF53:AG53"/>
    <mergeCell ref="AH53:AI53"/>
    <mergeCell ref="AJ53:AK53"/>
    <mergeCell ref="BF53:BG53"/>
    <mergeCell ref="BH53:BI53"/>
    <mergeCell ref="AL53:AM53"/>
    <mergeCell ref="AN53:AO53"/>
    <mergeCell ref="AP53:AQ53"/>
    <mergeCell ref="AR53:AS53"/>
    <mergeCell ref="AT53:AU53"/>
    <mergeCell ref="AV53:AW53"/>
    <mergeCell ref="BV53:BW53"/>
    <mergeCell ref="BX53:BY53"/>
    <mergeCell ref="BZ53:CA53"/>
    <mergeCell ref="CB53:CC53"/>
    <mergeCell ref="CR52:CS52"/>
    <mergeCell ref="AN52:AO52"/>
    <mergeCell ref="AP52:AQ52"/>
    <mergeCell ref="BN53:BO53"/>
    <mergeCell ref="BP53:BQ53"/>
    <mergeCell ref="BR53:BS53"/>
    <mergeCell ref="BT53:BU53"/>
    <mergeCell ref="AX53:AY53"/>
    <mergeCell ref="AZ53:BA53"/>
    <mergeCell ref="BB53:BC53"/>
    <mergeCell ref="BD53:BE53"/>
    <mergeCell ref="AX52:AY52"/>
    <mergeCell ref="AZ52:BA52"/>
    <mergeCell ref="BB52:BC52"/>
    <mergeCell ref="BD52:BE52"/>
    <mergeCell ref="BF52:BG52"/>
    <mergeCell ref="BH52:BI52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AJ52:AK52"/>
    <mergeCell ref="AL52:AM52"/>
    <mergeCell ref="DN52:DO52"/>
    <mergeCell ref="BJ52:BK52"/>
    <mergeCell ref="BL52:BM52"/>
    <mergeCell ref="BN52:BO52"/>
    <mergeCell ref="BP52:BQ52"/>
    <mergeCell ref="BR52:BS52"/>
    <mergeCell ref="BT52:BU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DL51:DM51"/>
    <mergeCell ref="DN51:DO51"/>
    <mergeCell ref="DP52:DQ52"/>
    <mergeCell ref="CT52:CU52"/>
    <mergeCell ref="CV52:CW52"/>
    <mergeCell ref="CX52:CY52"/>
    <mergeCell ref="CZ52:DA52"/>
    <mergeCell ref="DB52:DC52"/>
    <mergeCell ref="DD52:DE52"/>
    <mergeCell ref="DF52:DG52"/>
    <mergeCell ref="DH52:DI52"/>
    <mergeCell ref="DJ52:DK52"/>
    <mergeCell ref="B52:C52"/>
    <mergeCell ref="D52:E52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DP51:DQ51"/>
    <mergeCell ref="BN51:BO51"/>
    <mergeCell ref="BP51:BQ51"/>
    <mergeCell ref="BR51:BS51"/>
    <mergeCell ref="BT51:BU51"/>
    <mergeCell ref="AX51:AY51"/>
    <mergeCell ref="AZ51:BA51"/>
    <mergeCell ref="BB51:BC51"/>
    <mergeCell ref="BD51:BE51"/>
    <mergeCell ref="BF51:BG51"/>
    <mergeCell ref="BH51:BI51"/>
    <mergeCell ref="BV51:BW51"/>
    <mergeCell ref="BX51:BY51"/>
    <mergeCell ref="BZ51:CA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CT51:CU51"/>
    <mergeCell ref="CV51:CW51"/>
    <mergeCell ref="CX51:CY51"/>
    <mergeCell ref="CZ51:DA51"/>
    <mergeCell ref="DB51:DC51"/>
    <mergeCell ref="DD51:DE51"/>
    <mergeCell ref="DF51:DG51"/>
    <mergeCell ref="DH51:DI51"/>
    <mergeCell ref="DJ51:DK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F51:AG51"/>
    <mergeCell ref="AH51:AI51"/>
    <mergeCell ref="AJ51:AK51"/>
    <mergeCell ref="BJ50:BK50"/>
    <mergeCell ref="BL50:BM50"/>
    <mergeCell ref="AL51:AM51"/>
    <mergeCell ref="AN51:AO51"/>
    <mergeCell ref="AP51:AQ51"/>
    <mergeCell ref="AR51:AS51"/>
    <mergeCell ref="AT51:AU51"/>
    <mergeCell ref="AV51:AW51"/>
    <mergeCell ref="BJ51:BK51"/>
    <mergeCell ref="BL51:BM51"/>
    <mergeCell ref="BD50:BE50"/>
    <mergeCell ref="BF50:BG50"/>
    <mergeCell ref="BH50:BI50"/>
    <mergeCell ref="BV50:BW50"/>
    <mergeCell ref="BX50:BY50"/>
    <mergeCell ref="BZ50:CA50"/>
    <mergeCell ref="CB50:CC50"/>
    <mergeCell ref="CD50:CE50"/>
    <mergeCell ref="CF50:CG50"/>
    <mergeCell ref="CH50:CI50"/>
    <mergeCell ref="CJ50:CK50"/>
    <mergeCell ref="CL50:CM50"/>
    <mergeCell ref="CN50:CO50"/>
    <mergeCell ref="CP50:CQ50"/>
    <mergeCell ref="CR50:CS50"/>
    <mergeCell ref="CT50:CU50"/>
    <mergeCell ref="CV50:CW50"/>
    <mergeCell ref="CX50:CY50"/>
    <mergeCell ref="CZ50:DA50"/>
    <mergeCell ref="DB50:DC50"/>
    <mergeCell ref="DD50:DE50"/>
    <mergeCell ref="DF50:DG50"/>
    <mergeCell ref="DH50:DI50"/>
    <mergeCell ref="DJ50:DK50"/>
    <mergeCell ref="DL50:DM50"/>
    <mergeCell ref="DN50:DO50"/>
    <mergeCell ref="DP50:DQ50"/>
    <mergeCell ref="B51:C51"/>
    <mergeCell ref="D51:E51"/>
    <mergeCell ref="F51:G51"/>
    <mergeCell ref="H51:I51"/>
    <mergeCell ref="J51:K51"/>
    <mergeCell ref="L51:M51"/>
    <mergeCell ref="Z50:AA50"/>
    <mergeCell ref="AB50:AC50"/>
    <mergeCell ref="AD50:AE50"/>
    <mergeCell ref="AF50:AG50"/>
    <mergeCell ref="AH50:AI50"/>
    <mergeCell ref="AJ50:AK50"/>
    <mergeCell ref="AL50:AM50"/>
    <mergeCell ref="AN50:AO50"/>
    <mergeCell ref="AP50:AQ50"/>
    <mergeCell ref="AR50:AS50"/>
    <mergeCell ref="AT50:AU50"/>
    <mergeCell ref="AV50:AW50"/>
    <mergeCell ref="BN50:BO50"/>
    <mergeCell ref="BP50:BQ50"/>
    <mergeCell ref="BR50:BS50"/>
    <mergeCell ref="BT50:BU50"/>
    <mergeCell ref="AX50:AY50"/>
    <mergeCell ref="AZ50:BA50"/>
    <mergeCell ref="BB50:BC50"/>
    <mergeCell ref="Z49:AA49"/>
    <mergeCell ref="AB49:AC49"/>
    <mergeCell ref="AD49:AE49"/>
    <mergeCell ref="BB49:BC49"/>
    <mergeCell ref="BD49:BE49"/>
    <mergeCell ref="BF49:BG49"/>
    <mergeCell ref="BH49:BI49"/>
    <mergeCell ref="AL49:AM49"/>
    <mergeCell ref="AN49:AO49"/>
    <mergeCell ref="AP49:AQ49"/>
    <mergeCell ref="DF49:DG49"/>
    <mergeCell ref="DH49:DI49"/>
    <mergeCell ref="DJ49:DK49"/>
    <mergeCell ref="DL49:DM49"/>
    <mergeCell ref="DN49:DO49"/>
    <mergeCell ref="BJ49:BK49"/>
    <mergeCell ref="BL49:BM49"/>
    <mergeCell ref="BN49:BO49"/>
    <mergeCell ref="BP49:BQ49"/>
    <mergeCell ref="BR49:BS49"/>
    <mergeCell ref="CL49:CM49"/>
    <mergeCell ref="CN49:CO49"/>
    <mergeCell ref="CP49:CQ49"/>
    <mergeCell ref="CR49:CS49"/>
    <mergeCell ref="AF49:AG49"/>
    <mergeCell ref="AH49:AI49"/>
    <mergeCell ref="AJ49:AK49"/>
    <mergeCell ref="BN48:BO48"/>
    <mergeCell ref="BP48:BQ48"/>
    <mergeCell ref="B50:C50"/>
    <mergeCell ref="D50:E50"/>
    <mergeCell ref="F50:G50"/>
    <mergeCell ref="H50:I50"/>
    <mergeCell ref="J50:K50"/>
    <mergeCell ref="L50:M50"/>
    <mergeCell ref="CF49:CG49"/>
    <mergeCell ref="N50:O50"/>
    <mergeCell ref="P50:Q50"/>
    <mergeCell ref="R50:S50"/>
    <mergeCell ref="T50:U50"/>
    <mergeCell ref="V50:W50"/>
    <mergeCell ref="X50:Y50"/>
    <mergeCell ref="BT49:BU49"/>
    <mergeCell ref="AX49:AY49"/>
    <mergeCell ref="AZ49:BA49"/>
    <mergeCell ref="BV49:BW49"/>
    <mergeCell ref="BX49:BY49"/>
    <mergeCell ref="BZ49:CA49"/>
    <mergeCell ref="CB49:CC49"/>
    <mergeCell ref="CD49:CE49"/>
    <mergeCell ref="N49:O49"/>
    <mergeCell ref="P49:Q49"/>
    <mergeCell ref="R49:S49"/>
    <mergeCell ref="T49:U49"/>
    <mergeCell ref="V49:W49"/>
    <mergeCell ref="X49:Y49"/>
    <mergeCell ref="DP49:DQ49"/>
    <mergeCell ref="CT49:CU49"/>
    <mergeCell ref="CV49:CW49"/>
    <mergeCell ref="CX49:CY49"/>
    <mergeCell ref="CZ49:DA49"/>
    <mergeCell ref="DB49:DC49"/>
    <mergeCell ref="DD49:DE49"/>
    <mergeCell ref="CH49:CI49"/>
    <mergeCell ref="AP48:AQ48"/>
    <mergeCell ref="AR48:AS48"/>
    <mergeCell ref="AT48:AU48"/>
    <mergeCell ref="AV48:AW48"/>
    <mergeCell ref="AX48:AY48"/>
    <mergeCell ref="AZ48:BA48"/>
    <mergeCell ref="DJ48:DK48"/>
    <mergeCell ref="DL48:DM48"/>
    <mergeCell ref="BB48:BC48"/>
    <mergeCell ref="BD48:BE48"/>
    <mergeCell ref="BF48:BG48"/>
    <mergeCell ref="BH48:BI48"/>
    <mergeCell ref="BJ48:BK48"/>
    <mergeCell ref="BL48:BM48"/>
    <mergeCell ref="AR49:AS49"/>
    <mergeCell ref="AT49:AU49"/>
    <mergeCell ref="AV49:AW49"/>
    <mergeCell ref="CJ49:CK49"/>
    <mergeCell ref="BT48:BU48"/>
    <mergeCell ref="BV48:BW48"/>
    <mergeCell ref="BX48:BY48"/>
    <mergeCell ref="CV48:CW48"/>
    <mergeCell ref="BZ48:CA48"/>
    <mergeCell ref="CB48:CC48"/>
    <mergeCell ref="CD48:CE48"/>
    <mergeCell ref="CF48:CG48"/>
    <mergeCell ref="CH48:CI48"/>
    <mergeCell ref="CJ48:CK48"/>
    <mergeCell ref="CZ48:DA48"/>
    <mergeCell ref="DB48:DC48"/>
    <mergeCell ref="DD48:DE48"/>
    <mergeCell ref="DF48:DG48"/>
    <mergeCell ref="DH48:DI48"/>
    <mergeCell ref="CL48:CM48"/>
    <mergeCell ref="CN48:CO48"/>
    <mergeCell ref="CP48:CQ48"/>
    <mergeCell ref="CR48:CS48"/>
    <mergeCell ref="CT48:CU48"/>
    <mergeCell ref="DN48:DO48"/>
    <mergeCell ref="DP48:DQ48"/>
    <mergeCell ref="B49:C49"/>
    <mergeCell ref="D49:E49"/>
    <mergeCell ref="F49:G49"/>
    <mergeCell ref="H49:I49"/>
    <mergeCell ref="J49:K49"/>
    <mergeCell ref="L49:M49"/>
    <mergeCell ref="CX48:CY48"/>
    <mergeCell ref="CR45:CS45"/>
    <mergeCell ref="CT45:CU45"/>
    <mergeCell ref="CV45:CW45"/>
    <mergeCell ref="CX45:CY45"/>
    <mergeCell ref="CZ45:DA45"/>
    <mergeCell ref="DB45:DC45"/>
    <mergeCell ref="DD45:DE45"/>
    <mergeCell ref="DF45:DG45"/>
    <mergeCell ref="DH45:DI45"/>
    <mergeCell ref="DJ45:DK45"/>
    <mergeCell ref="DL45:DM45"/>
    <mergeCell ref="DN45:DO45"/>
    <mergeCell ref="DP45:DQ45"/>
    <mergeCell ref="A47:Y47"/>
    <mergeCell ref="B48:C48"/>
    <mergeCell ref="D48:E48"/>
    <mergeCell ref="F48:G48"/>
    <mergeCell ref="H48:I48"/>
    <mergeCell ref="J48:K48"/>
    <mergeCell ref="L48:M48"/>
    <mergeCell ref="N48:O48"/>
    <mergeCell ref="P48:Q48"/>
    <mergeCell ref="BR48:BS48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Z45:BA45"/>
    <mergeCell ref="BB45:BC45"/>
    <mergeCell ref="BD45:BE45"/>
    <mergeCell ref="BF45:BG45"/>
    <mergeCell ref="CJ44:CK44"/>
    <mergeCell ref="CL44:CM44"/>
    <mergeCell ref="CN44:CO44"/>
    <mergeCell ref="CP44:CQ44"/>
    <mergeCell ref="CR44:CS44"/>
    <mergeCell ref="CT44:CU44"/>
    <mergeCell ref="CV44:CW44"/>
    <mergeCell ref="BJ44:BK44"/>
    <mergeCell ref="CH45:CI45"/>
    <mergeCell ref="CJ45:CK45"/>
    <mergeCell ref="CL45:CM45"/>
    <mergeCell ref="CN45:CO45"/>
    <mergeCell ref="CP45:CQ45"/>
    <mergeCell ref="BT45:BU45"/>
    <mergeCell ref="BV45:BW45"/>
    <mergeCell ref="BX45:BY45"/>
    <mergeCell ref="BZ45:CA45"/>
    <mergeCell ref="CB45:CC45"/>
    <mergeCell ref="CD45:CE45"/>
    <mergeCell ref="BH45:BI45"/>
    <mergeCell ref="BJ45:BK45"/>
    <mergeCell ref="BL45:BM45"/>
    <mergeCell ref="BN45:BO45"/>
    <mergeCell ref="BP45:BQ45"/>
    <mergeCell ref="BR45:BS45"/>
    <mergeCell ref="CF45:CG45"/>
    <mergeCell ref="DJ44:DK44"/>
    <mergeCell ref="DL44:DM44"/>
    <mergeCell ref="DN44:DO44"/>
    <mergeCell ref="DP44:DQ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BD44:BE44"/>
    <mergeCell ref="BF44:BG44"/>
    <mergeCell ref="BH44:BI44"/>
    <mergeCell ref="BX44:BY44"/>
    <mergeCell ref="BZ44:CA44"/>
    <mergeCell ref="CB44:CC44"/>
    <mergeCell ref="CD44:CE44"/>
    <mergeCell ref="AV45:AW45"/>
    <mergeCell ref="AX45:AY45"/>
    <mergeCell ref="CR43:CS43"/>
    <mergeCell ref="CT43:CU43"/>
    <mergeCell ref="CF44:CG44"/>
    <mergeCell ref="CH44:CI44"/>
    <mergeCell ref="BL44:BM44"/>
    <mergeCell ref="BN44:BO44"/>
    <mergeCell ref="BP44:BQ44"/>
    <mergeCell ref="BR44:BS44"/>
    <mergeCell ref="BT44:BU44"/>
    <mergeCell ref="BV44:BW44"/>
    <mergeCell ref="CZ43:DA43"/>
    <mergeCell ref="DB43:DC43"/>
    <mergeCell ref="DD43:DE43"/>
    <mergeCell ref="DF43:DG43"/>
    <mergeCell ref="DH43:DI43"/>
    <mergeCell ref="DJ43:DK43"/>
    <mergeCell ref="DL43:DM43"/>
    <mergeCell ref="CX43:CY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X44:CY44"/>
    <mergeCell ref="CZ44:DA44"/>
    <mergeCell ref="DB44:DC44"/>
    <mergeCell ref="DD44:DE44"/>
    <mergeCell ref="DF44:DG44"/>
    <mergeCell ref="DH44:DI44"/>
    <mergeCell ref="DN43:DO43"/>
    <mergeCell ref="DP43:DQ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AL44:AM44"/>
    <mergeCell ref="BT43:BU43"/>
    <mergeCell ref="BV43:BW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V43:CW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BX42:BY42"/>
    <mergeCell ref="BZ42:CA42"/>
    <mergeCell ref="AR43:AS43"/>
    <mergeCell ref="AT43:AU43"/>
    <mergeCell ref="AV43:AW43"/>
    <mergeCell ref="AX43:AY43"/>
    <mergeCell ref="AZ43:BA43"/>
    <mergeCell ref="BB43:BC43"/>
    <mergeCell ref="BP43:BQ43"/>
    <mergeCell ref="BR43:BS43"/>
    <mergeCell ref="BV42:BW42"/>
    <mergeCell ref="CF42:CG42"/>
    <mergeCell ref="CH42:CI42"/>
    <mergeCell ref="CJ42:CK42"/>
    <mergeCell ref="CL42:CM42"/>
    <mergeCell ref="CN42:CO42"/>
    <mergeCell ref="CP42:CQ42"/>
    <mergeCell ref="CR42:CS42"/>
    <mergeCell ref="CT42:CU42"/>
    <mergeCell ref="CV42:CW42"/>
    <mergeCell ref="CX42:CY42"/>
    <mergeCell ref="CZ42:DA42"/>
    <mergeCell ref="DB42:DC42"/>
    <mergeCell ref="DD42:DE42"/>
    <mergeCell ref="DF42:DG42"/>
    <mergeCell ref="DH42:DI42"/>
    <mergeCell ref="DJ42:DK42"/>
    <mergeCell ref="DL42:DM42"/>
    <mergeCell ref="DN42:DO42"/>
    <mergeCell ref="DP42:DQ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AJ42:AK42"/>
    <mergeCell ref="AL42:AM42"/>
    <mergeCell ref="AN42:AO42"/>
    <mergeCell ref="AP42:AQ42"/>
    <mergeCell ref="AR42:AS42"/>
    <mergeCell ref="AT42:AU42"/>
    <mergeCell ref="AV42:AW42"/>
    <mergeCell ref="AX42:AY42"/>
    <mergeCell ref="AZ42:BA42"/>
    <mergeCell ref="BB42:BC42"/>
    <mergeCell ref="BD42:BE42"/>
    <mergeCell ref="BF42:BG42"/>
    <mergeCell ref="CB42:CC42"/>
    <mergeCell ref="CD42:CE42"/>
    <mergeCell ref="BH42:BI42"/>
    <mergeCell ref="BJ42:BK42"/>
    <mergeCell ref="BL42:BM42"/>
    <mergeCell ref="BN42:BO42"/>
    <mergeCell ref="BP42:BQ42"/>
    <mergeCell ref="BR42:BS42"/>
    <mergeCell ref="BT42:BU42"/>
    <mergeCell ref="DH41:DI41"/>
    <mergeCell ref="DJ41:DK41"/>
    <mergeCell ref="DL41:DM41"/>
    <mergeCell ref="DN41:DO41"/>
    <mergeCell ref="DP41:DQ41"/>
    <mergeCell ref="BF41:BG41"/>
    <mergeCell ref="BH41:BI41"/>
    <mergeCell ref="BJ41:BK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CT41:CU41"/>
    <mergeCell ref="CV41:CW41"/>
    <mergeCell ref="CX41:CY41"/>
    <mergeCell ref="P42:Q42"/>
    <mergeCell ref="R42:S42"/>
    <mergeCell ref="T42:U42"/>
    <mergeCell ref="V42:W42"/>
    <mergeCell ref="BV41:BW41"/>
    <mergeCell ref="AZ41:BA41"/>
    <mergeCell ref="BB41:BC41"/>
    <mergeCell ref="BD41:BE41"/>
    <mergeCell ref="X42:Y42"/>
    <mergeCell ref="Z42:AA42"/>
    <mergeCell ref="AB42:AC42"/>
    <mergeCell ref="AD42:AE42"/>
    <mergeCell ref="AF42:AG42"/>
    <mergeCell ref="AH42:AI42"/>
    <mergeCell ref="BZ41:CA41"/>
    <mergeCell ref="BL41:BM41"/>
    <mergeCell ref="BN41:BO41"/>
    <mergeCell ref="BP41:BQ41"/>
    <mergeCell ref="BR41:BS41"/>
    <mergeCell ref="BT41:BU41"/>
    <mergeCell ref="AB41:AC41"/>
    <mergeCell ref="AD41:AE41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DD41:DE41"/>
    <mergeCell ref="DF41:DG41"/>
    <mergeCell ref="CB40:CC40"/>
    <mergeCell ref="CD40:CE40"/>
    <mergeCell ref="CF40:CG40"/>
    <mergeCell ref="CH40:CI40"/>
    <mergeCell ref="B42:C42"/>
    <mergeCell ref="D42:E42"/>
    <mergeCell ref="F42:G42"/>
    <mergeCell ref="H42:I42"/>
    <mergeCell ref="J42:K42"/>
    <mergeCell ref="BX41:BY41"/>
    <mergeCell ref="CN40:CO40"/>
    <mergeCell ref="CP40:CQ40"/>
    <mergeCell ref="CR40:CS40"/>
    <mergeCell ref="CT40:CU40"/>
    <mergeCell ref="CV40:CW40"/>
    <mergeCell ref="CX40:CY40"/>
    <mergeCell ref="CZ40:DA40"/>
    <mergeCell ref="DB40:DC40"/>
    <mergeCell ref="DD40:DE40"/>
    <mergeCell ref="DF40:DG40"/>
    <mergeCell ref="F40:G40"/>
    <mergeCell ref="H40:I40"/>
    <mergeCell ref="J40:K40"/>
    <mergeCell ref="L40:M40"/>
    <mergeCell ref="N40:O40"/>
    <mergeCell ref="P40:Q40"/>
    <mergeCell ref="R40:S40"/>
    <mergeCell ref="T40:U40"/>
    <mergeCell ref="L42:M42"/>
    <mergeCell ref="N42:O42"/>
    <mergeCell ref="DL40:DM40"/>
    <mergeCell ref="DN40:DO40"/>
    <mergeCell ref="DP40:DQ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R40:AS40"/>
    <mergeCell ref="AT40:AU40"/>
    <mergeCell ref="AV40:AW40"/>
    <mergeCell ref="AX40:AY40"/>
    <mergeCell ref="AZ40:BA40"/>
    <mergeCell ref="BB40:BC40"/>
    <mergeCell ref="BD40:BE40"/>
    <mergeCell ref="BF40:BG40"/>
    <mergeCell ref="BH40:BI40"/>
    <mergeCell ref="BJ40:BK40"/>
    <mergeCell ref="BL40:BM40"/>
    <mergeCell ref="BN40:BO40"/>
    <mergeCell ref="B40:C40"/>
    <mergeCell ref="D40:E40"/>
    <mergeCell ref="CZ41:DA41"/>
    <mergeCell ref="DB41:DC41"/>
    <mergeCell ref="CJ40:CK40"/>
    <mergeCell ref="CL40:CM40"/>
    <mergeCell ref="BP40:BQ40"/>
    <mergeCell ref="BR40:BS40"/>
    <mergeCell ref="BT40:BU40"/>
    <mergeCell ref="BV40:BW40"/>
    <mergeCell ref="BX40:BY40"/>
    <mergeCell ref="BZ40:CA40"/>
    <mergeCell ref="DD39:DE39"/>
    <mergeCell ref="DF39:DG39"/>
    <mergeCell ref="DH39:DI39"/>
    <mergeCell ref="DJ39:DK39"/>
    <mergeCell ref="DL39:DM39"/>
    <mergeCell ref="DN39:DO39"/>
    <mergeCell ref="DP39:DQ39"/>
    <mergeCell ref="BT39:BU39"/>
    <mergeCell ref="BV39:BW39"/>
    <mergeCell ref="BX39:BY39"/>
    <mergeCell ref="BZ39:CA39"/>
    <mergeCell ref="CB39:CC39"/>
    <mergeCell ref="CD39:CE39"/>
    <mergeCell ref="CZ39:DA39"/>
    <mergeCell ref="DB39:DC39"/>
    <mergeCell ref="CF39:CG39"/>
    <mergeCell ref="CH39:CI39"/>
    <mergeCell ref="CJ39:CK39"/>
    <mergeCell ref="CL39:CM39"/>
    <mergeCell ref="CN39:CO39"/>
    <mergeCell ref="CP39:CQ39"/>
    <mergeCell ref="CR39:CS39"/>
    <mergeCell ref="DH40:DI40"/>
    <mergeCell ref="DJ40:DK40"/>
    <mergeCell ref="V40:W40"/>
    <mergeCell ref="X40:Y40"/>
    <mergeCell ref="Z40:AA40"/>
    <mergeCell ref="AB40:AC40"/>
    <mergeCell ref="AD40:AE40"/>
    <mergeCell ref="AF40:AG40"/>
    <mergeCell ref="AH40:AI40"/>
    <mergeCell ref="AJ40:AK40"/>
    <mergeCell ref="AL40:AM40"/>
    <mergeCell ref="AN40:AO40"/>
    <mergeCell ref="AP40:AQ40"/>
    <mergeCell ref="BH39:BI39"/>
    <mergeCell ref="BJ39:BK39"/>
    <mergeCell ref="BL39:BM39"/>
    <mergeCell ref="BN39:BO39"/>
    <mergeCell ref="BP39:BQ39"/>
    <mergeCell ref="BR39:BS39"/>
    <mergeCell ref="CZ38:DA38"/>
    <mergeCell ref="DB38:DC38"/>
    <mergeCell ref="DD38:DE38"/>
    <mergeCell ref="DF38:DG38"/>
    <mergeCell ref="DH38:DI38"/>
    <mergeCell ref="DJ38:DK38"/>
    <mergeCell ref="DL38:DM38"/>
    <mergeCell ref="DN38:DO38"/>
    <mergeCell ref="DP38:DQ38"/>
    <mergeCell ref="CT39:CU39"/>
    <mergeCell ref="X39:Y39"/>
    <mergeCell ref="Z39:AA39"/>
    <mergeCell ref="AB39:AC39"/>
    <mergeCell ref="AD39:AE39"/>
    <mergeCell ref="AF39:AG39"/>
    <mergeCell ref="AH39:AI39"/>
    <mergeCell ref="AJ39:AK39"/>
    <mergeCell ref="AL39:AM39"/>
    <mergeCell ref="AN39:AO39"/>
    <mergeCell ref="AP39:AQ39"/>
    <mergeCell ref="AR39:AS39"/>
    <mergeCell ref="AT39:AU39"/>
    <mergeCell ref="AV39:AW39"/>
    <mergeCell ref="AX39:AY39"/>
    <mergeCell ref="AZ39:BA39"/>
    <mergeCell ref="BB39:BC39"/>
    <mergeCell ref="BD39:BE39"/>
    <mergeCell ref="BF39:BG39"/>
    <mergeCell ref="CV39:CW39"/>
    <mergeCell ref="CX39:CY39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AN38:AO38"/>
    <mergeCell ref="AP38:AQ38"/>
    <mergeCell ref="AR38:AS38"/>
    <mergeCell ref="AT38:AU38"/>
    <mergeCell ref="AV38:AW38"/>
    <mergeCell ref="AX38:AY38"/>
    <mergeCell ref="CL35:CM35"/>
    <mergeCell ref="CN35:CO35"/>
    <mergeCell ref="CP35:CQ35"/>
    <mergeCell ref="CR35:CS35"/>
    <mergeCell ref="CT35:CU35"/>
    <mergeCell ref="CV35:CW35"/>
    <mergeCell ref="CX35:CY35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BT38:BU38"/>
    <mergeCell ref="BV38:BW38"/>
    <mergeCell ref="BP35:BQ35"/>
    <mergeCell ref="BR35:BS35"/>
    <mergeCell ref="BT35:BU35"/>
    <mergeCell ref="BV35:BW35"/>
    <mergeCell ref="CF38:CG38"/>
    <mergeCell ref="CJ38:CK38"/>
    <mergeCell ref="CL38:CM38"/>
    <mergeCell ref="CN38:CO38"/>
    <mergeCell ref="CP38:CQ38"/>
    <mergeCell ref="CR38:CS38"/>
    <mergeCell ref="CT38:CU38"/>
    <mergeCell ref="CV38:CW38"/>
    <mergeCell ref="CX38:CY38"/>
    <mergeCell ref="DF35:DG35"/>
    <mergeCell ref="DH35:DI35"/>
    <mergeCell ref="DJ35:DK35"/>
    <mergeCell ref="DL35:DM35"/>
    <mergeCell ref="DN35:DO35"/>
    <mergeCell ref="DP35:DQ35"/>
    <mergeCell ref="Z38:AA38"/>
    <mergeCell ref="AB38:AC38"/>
    <mergeCell ref="AD38:AE38"/>
    <mergeCell ref="AF38:AG38"/>
    <mergeCell ref="AH38:AI38"/>
    <mergeCell ref="AJ38:AK38"/>
    <mergeCell ref="AL38:AM38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H38:CI38"/>
    <mergeCell ref="BX38:BY38"/>
    <mergeCell ref="BZ38:CA38"/>
    <mergeCell ref="CB38:CC38"/>
    <mergeCell ref="CD38:CE38"/>
    <mergeCell ref="CB35:CC35"/>
    <mergeCell ref="CD35:CE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R34:CS34"/>
    <mergeCell ref="CT34:CU34"/>
    <mergeCell ref="CV34:CW34"/>
    <mergeCell ref="CX34:CY34"/>
    <mergeCell ref="CZ34:DA34"/>
    <mergeCell ref="DB34:DC34"/>
    <mergeCell ref="DD34:DE34"/>
    <mergeCell ref="BR34:BS34"/>
    <mergeCell ref="CN34:CO34"/>
    <mergeCell ref="CP34:CQ34"/>
    <mergeCell ref="BT34:BU34"/>
    <mergeCell ref="BV34:BW34"/>
    <mergeCell ref="BX34:BY34"/>
    <mergeCell ref="BZ34:CA34"/>
    <mergeCell ref="CB34:CC34"/>
    <mergeCell ref="CD34:CE34"/>
    <mergeCell ref="CF34:CG34"/>
    <mergeCell ref="CH34:CI34"/>
    <mergeCell ref="CZ35:DA35"/>
    <mergeCell ref="DB35:DC35"/>
    <mergeCell ref="DD35:DE35"/>
    <mergeCell ref="CF35:CG35"/>
    <mergeCell ref="CH35:CI35"/>
    <mergeCell ref="CJ35:CK35"/>
    <mergeCell ref="DF34:DG34"/>
    <mergeCell ref="DH34:DI34"/>
    <mergeCell ref="DJ34:DK34"/>
    <mergeCell ref="DL34:DM34"/>
    <mergeCell ref="DN34:DO34"/>
    <mergeCell ref="DP34:DQ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V34:AW34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3:BS33"/>
    <mergeCell ref="CJ33:CK33"/>
    <mergeCell ref="CL33:CM33"/>
    <mergeCell ref="CN33:CO33"/>
    <mergeCell ref="CP33:CQ33"/>
    <mergeCell ref="CR33:CS33"/>
    <mergeCell ref="CT33:CU33"/>
    <mergeCell ref="CV33:CW33"/>
    <mergeCell ref="CX33:CY33"/>
    <mergeCell ref="CZ33:DA33"/>
    <mergeCell ref="DB33:DC33"/>
    <mergeCell ref="L34:M34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AL34:AM34"/>
    <mergeCell ref="AN34:AO34"/>
    <mergeCell ref="AP34:AQ34"/>
    <mergeCell ref="AR34:AS34"/>
    <mergeCell ref="CJ34:CK34"/>
    <mergeCell ref="CL34:CM34"/>
    <mergeCell ref="DL33:DM33"/>
    <mergeCell ref="DN33:DO33"/>
    <mergeCell ref="DP33:DQ33"/>
    <mergeCell ref="B34:C34"/>
    <mergeCell ref="D34:E34"/>
    <mergeCell ref="F34:G34"/>
    <mergeCell ref="H34:I34"/>
    <mergeCell ref="J34:K34"/>
    <mergeCell ref="AB33:AC33"/>
    <mergeCell ref="AD33:AE33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F33:BG33"/>
    <mergeCell ref="BH33:BI33"/>
    <mergeCell ref="BJ33:BK33"/>
    <mergeCell ref="AT34:AU34"/>
    <mergeCell ref="CF33:CG33"/>
    <mergeCell ref="CH33:CI33"/>
    <mergeCell ref="BL33:BM33"/>
    <mergeCell ref="BN33:BO33"/>
    <mergeCell ref="BP33:BQ33"/>
    <mergeCell ref="BT33:BU33"/>
    <mergeCell ref="BV33:BW33"/>
    <mergeCell ref="BX33:BY33"/>
    <mergeCell ref="BZ33:CA33"/>
    <mergeCell ref="CB33:CC33"/>
    <mergeCell ref="CD33:CE33"/>
    <mergeCell ref="CN32:CO32"/>
    <mergeCell ref="CP32:CQ32"/>
    <mergeCell ref="CR32:CS32"/>
    <mergeCell ref="CT32:CU32"/>
    <mergeCell ref="CV32:CW32"/>
    <mergeCell ref="CX32:CY32"/>
    <mergeCell ref="CZ32:DA32"/>
    <mergeCell ref="DD33:DE33"/>
    <mergeCell ref="DF33:DG33"/>
    <mergeCell ref="DH33:DI33"/>
    <mergeCell ref="DJ33:DK33"/>
    <mergeCell ref="DB32:DC32"/>
    <mergeCell ref="DD32:DE32"/>
    <mergeCell ref="DF32:DG32"/>
    <mergeCell ref="DH32:DI32"/>
    <mergeCell ref="DJ32:DK32"/>
    <mergeCell ref="DL32:DM32"/>
    <mergeCell ref="DN32:DO32"/>
    <mergeCell ref="DP32:DQ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R32:AS32"/>
    <mergeCell ref="AT32:AU32"/>
    <mergeCell ref="AV32:AW32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DD31:DE31"/>
    <mergeCell ref="DF31:DG31"/>
    <mergeCell ref="DH31:DI31"/>
    <mergeCell ref="DJ31:DK31"/>
    <mergeCell ref="DL31:DM31"/>
    <mergeCell ref="DN31:DO31"/>
    <mergeCell ref="CB31:CC31"/>
    <mergeCell ref="CD31:CE31"/>
    <mergeCell ref="CZ31:DA31"/>
    <mergeCell ref="DB31:DC31"/>
    <mergeCell ref="CF31:CG31"/>
    <mergeCell ref="CH31:CI31"/>
    <mergeCell ref="CJ31:CK31"/>
    <mergeCell ref="CL31:CM31"/>
    <mergeCell ref="CN31:CO31"/>
    <mergeCell ref="CP31:CQ31"/>
    <mergeCell ref="CR31:CS31"/>
    <mergeCell ref="CT31:CU31"/>
    <mergeCell ref="BN31:BO31"/>
    <mergeCell ref="BP31:BQ31"/>
    <mergeCell ref="BR31:BS31"/>
    <mergeCell ref="BT31:BU31"/>
    <mergeCell ref="BV31:BW31"/>
    <mergeCell ref="BX31:BY31"/>
    <mergeCell ref="BZ31:CA31"/>
    <mergeCell ref="BN32:BO32"/>
    <mergeCell ref="CV31:CW31"/>
    <mergeCell ref="CX31:CY31"/>
    <mergeCell ref="CJ32:CK32"/>
    <mergeCell ref="CL32:CM32"/>
    <mergeCell ref="BP32:BQ32"/>
    <mergeCell ref="BR32:BS32"/>
    <mergeCell ref="BT32:BU32"/>
    <mergeCell ref="BV32:BW32"/>
    <mergeCell ref="BX32:BY32"/>
    <mergeCell ref="BZ32:CA32"/>
    <mergeCell ref="CB32:CC32"/>
    <mergeCell ref="CD32:CE32"/>
    <mergeCell ref="CF32:CG32"/>
    <mergeCell ref="CH32:CI32"/>
    <mergeCell ref="BF31:BG31"/>
    <mergeCell ref="AZ30:BA30"/>
    <mergeCell ref="BB30:BC30"/>
    <mergeCell ref="BD30:BE30"/>
    <mergeCell ref="BF30:BG30"/>
    <mergeCell ref="BH30:BI30"/>
    <mergeCell ref="BJ30:BK30"/>
    <mergeCell ref="DP31:DQ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AL32:AM32"/>
    <mergeCell ref="AN32:AO32"/>
    <mergeCell ref="AP32:AQ32"/>
    <mergeCell ref="BH31:BI31"/>
    <mergeCell ref="BJ31:BK31"/>
    <mergeCell ref="BL31:BM31"/>
    <mergeCell ref="CV30:CW30"/>
    <mergeCell ref="CX30:CY30"/>
    <mergeCell ref="CZ30:DA30"/>
    <mergeCell ref="DB30:DC30"/>
    <mergeCell ref="DD30:DE30"/>
    <mergeCell ref="DF30:DG30"/>
    <mergeCell ref="DH30:DI30"/>
    <mergeCell ref="DJ30:DK30"/>
    <mergeCell ref="DL30:DM30"/>
    <mergeCell ref="DN30:DO30"/>
    <mergeCell ref="DP30:DQ30"/>
    <mergeCell ref="X31:Y31"/>
    <mergeCell ref="Z31:AA31"/>
    <mergeCell ref="AB31:AC31"/>
    <mergeCell ref="AD31:AE31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BX30:BY30"/>
    <mergeCell ref="BZ30:CA30"/>
    <mergeCell ref="CB30:CC30"/>
    <mergeCell ref="CD30:CE30"/>
    <mergeCell ref="AV31:AW31"/>
    <mergeCell ref="AX31:AY31"/>
    <mergeCell ref="AZ31:BA31"/>
    <mergeCell ref="BB31:BC31"/>
    <mergeCell ref="BD31:BE31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AN30:AO30"/>
    <mergeCell ref="AP30:AQ30"/>
    <mergeCell ref="AR30:AS30"/>
    <mergeCell ref="AT30:AU30"/>
    <mergeCell ref="AV30:AW30"/>
    <mergeCell ref="AX30:AY30"/>
    <mergeCell ref="CR29:CS29"/>
    <mergeCell ref="CT29:CU29"/>
    <mergeCell ref="CF30:CG30"/>
    <mergeCell ref="CH30:CI30"/>
    <mergeCell ref="BL30:BM30"/>
    <mergeCell ref="BN30:BO30"/>
    <mergeCell ref="BP30:BQ30"/>
    <mergeCell ref="BR30:BS30"/>
    <mergeCell ref="BT30:BU30"/>
    <mergeCell ref="BV30:BW30"/>
    <mergeCell ref="CZ29:DA29"/>
    <mergeCell ref="DB29:DC29"/>
    <mergeCell ref="DD29:DE29"/>
    <mergeCell ref="DF29:DG29"/>
    <mergeCell ref="DH29:DI29"/>
    <mergeCell ref="DJ29:DK29"/>
    <mergeCell ref="DL29:DM29"/>
    <mergeCell ref="CX29:CY29"/>
    <mergeCell ref="CB29:CC29"/>
    <mergeCell ref="CD29:CE29"/>
    <mergeCell ref="CF29:CG29"/>
    <mergeCell ref="CH29:CI29"/>
    <mergeCell ref="CJ29:CK29"/>
    <mergeCell ref="CL29:CM29"/>
    <mergeCell ref="CN29:CO29"/>
    <mergeCell ref="CP29:CQ29"/>
    <mergeCell ref="CJ30:CK30"/>
    <mergeCell ref="CL30:CM30"/>
    <mergeCell ref="CN30:CO30"/>
    <mergeCell ref="CP30:CQ30"/>
    <mergeCell ref="CR30:CS30"/>
    <mergeCell ref="CT30:CU30"/>
    <mergeCell ref="DN29:DO29"/>
    <mergeCell ref="DP29:DQ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AL30:AM30"/>
    <mergeCell ref="BT29:BU29"/>
    <mergeCell ref="BV29:BW29"/>
    <mergeCell ref="BX29:BY29"/>
    <mergeCell ref="BZ29:CA29"/>
    <mergeCell ref="BD29:BE29"/>
    <mergeCell ref="BF29:BG29"/>
    <mergeCell ref="BH29:BI29"/>
    <mergeCell ref="BJ29:BK29"/>
    <mergeCell ref="BL29:BM29"/>
    <mergeCell ref="BN29:BO29"/>
    <mergeCell ref="CV29:CW29"/>
    <mergeCell ref="T29:U29"/>
    <mergeCell ref="V29:W29"/>
    <mergeCell ref="X29:Y29"/>
    <mergeCell ref="Z29:AA29"/>
    <mergeCell ref="AB29:AC29"/>
    <mergeCell ref="AD29:AE29"/>
    <mergeCell ref="AF29:AG29"/>
    <mergeCell ref="AH29:AI29"/>
    <mergeCell ref="AJ29:AK29"/>
    <mergeCell ref="AL29:AM29"/>
    <mergeCell ref="AN29:AO29"/>
    <mergeCell ref="AP29:AQ29"/>
    <mergeCell ref="BX28:BY28"/>
    <mergeCell ref="BZ28:CA28"/>
    <mergeCell ref="AR29:AS29"/>
    <mergeCell ref="AT29:AU29"/>
    <mergeCell ref="AV29:AW29"/>
    <mergeCell ref="AX29:AY29"/>
    <mergeCell ref="AZ29:BA29"/>
    <mergeCell ref="BB29:BC29"/>
    <mergeCell ref="BP29:BQ29"/>
    <mergeCell ref="BR29:BS29"/>
    <mergeCell ref="BV28:BW28"/>
    <mergeCell ref="CF28:CG28"/>
    <mergeCell ref="CH28:CI28"/>
    <mergeCell ref="CJ28:CK28"/>
    <mergeCell ref="CL28:CM28"/>
    <mergeCell ref="CN28:CO28"/>
    <mergeCell ref="CP28:CQ28"/>
    <mergeCell ref="CR28:CS28"/>
    <mergeCell ref="CT28:CU28"/>
    <mergeCell ref="CV28:CW28"/>
    <mergeCell ref="CX28:CY28"/>
    <mergeCell ref="CZ28:DA28"/>
    <mergeCell ref="DB28:DC28"/>
    <mergeCell ref="DD28:DE28"/>
    <mergeCell ref="DF28:DG28"/>
    <mergeCell ref="DH28:DI28"/>
    <mergeCell ref="DJ28:DK28"/>
    <mergeCell ref="DL28:DM28"/>
    <mergeCell ref="DN28:DO28"/>
    <mergeCell ref="DP28:DQ28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AJ28:AK28"/>
    <mergeCell ref="AL28:AM28"/>
    <mergeCell ref="AN28:AO28"/>
    <mergeCell ref="AP28:AQ28"/>
    <mergeCell ref="AR28:AS28"/>
    <mergeCell ref="AT28:AU28"/>
    <mergeCell ref="AV28:AW28"/>
    <mergeCell ref="AX28:AY28"/>
    <mergeCell ref="AZ28:BA28"/>
    <mergeCell ref="BB28:BC28"/>
    <mergeCell ref="BD28:BE28"/>
    <mergeCell ref="BF28:BG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BT28:BU28"/>
    <mergeCell ref="AV25:AW25"/>
    <mergeCell ref="AX25:AY25"/>
    <mergeCell ref="DH25:DI25"/>
    <mergeCell ref="DJ25:DK25"/>
    <mergeCell ref="DL25:DM25"/>
    <mergeCell ref="DN25:DO25"/>
    <mergeCell ref="DP25:DQ25"/>
    <mergeCell ref="BF25:BG25"/>
    <mergeCell ref="BH25:BI25"/>
    <mergeCell ref="BJ25:BK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CT25:CU25"/>
    <mergeCell ref="CV25:CW25"/>
    <mergeCell ref="CX25:CY25"/>
    <mergeCell ref="L28:M28"/>
    <mergeCell ref="N28:O28"/>
    <mergeCell ref="P28:Q28"/>
    <mergeCell ref="R28:S28"/>
    <mergeCell ref="T28:U28"/>
    <mergeCell ref="V28:W28"/>
    <mergeCell ref="BV25:BW25"/>
    <mergeCell ref="AZ25:BA25"/>
    <mergeCell ref="BB25:BC25"/>
    <mergeCell ref="BD25:BE25"/>
    <mergeCell ref="X28:Y28"/>
    <mergeCell ref="Z28:AA28"/>
    <mergeCell ref="AB28:AC28"/>
    <mergeCell ref="AD28:AE28"/>
    <mergeCell ref="AF28:AG28"/>
    <mergeCell ref="AH28:AI28"/>
    <mergeCell ref="BZ25:CA25"/>
    <mergeCell ref="BL25:BM25"/>
    <mergeCell ref="BN25:BO25"/>
    <mergeCell ref="BP25:BQ25"/>
    <mergeCell ref="BR25:BS25"/>
    <mergeCell ref="BT25:BU25"/>
    <mergeCell ref="AB25:AC25"/>
    <mergeCell ref="AD25:AE25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CZ25:DA25"/>
    <mergeCell ref="DB25:DC25"/>
    <mergeCell ref="DD25:DE25"/>
    <mergeCell ref="DF25:DG25"/>
    <mergeCell ref="CB24:CC24"/>
    <mergeCell ref="CD24:CE24"/>
    <mergeCell ref="CF24:CG24"/>
    <mergeCell ref="CH24:CI24"/>
    <mergeCell ref="B28:C28"/>
    <mergeCell ref="D28:E28"/>
    <mergeCell ref="F28:G28"/>
    <mergeCell ref="H28:I28"/>
    <mergeCell ref="J28:K28"/>
    <mergeCell ref="BX25:BY25"/>
    <mergeCell ref="CN24:CO24"/>
    <mergeCell ref="CP24:CQ24"/>
    <mergeCell ref="CR24:CS24"/>
    <mergeCell ref="CT24:CU24"/>
    <mergeCell ref="CV24:CW24"/>
    <mergeCell ref="CX24:CY24"/>
    <mergeCell ref="CZ24:DA24"/>
    <mergeCell ref="DB24:DC24"/>
    <mergeCell ref="DD24:DE24"/>
    <mergeCell ref="DF24:DG24"/>
    <mergeCell ref="F24:G24"/>
    <mergeCell ref="H24:I24"/>
    <mergeCell ref="J24:K24"/>
    <mergeCell ref="L24:M24"/>
    <mergeCell ref="N24:O24"/>
    <mergeCell ref="P24:Q24"/>
    <mergeCell ref="R24:S24"/>
    <mergeCell ref="T24:U24"/>
    <mergeCell ref="DH24:DI24"/>
    <mergeCell ref="DJ24:DK24"/>
    <mergeCell ref="DL24:DM24"/>
    <mergeCell ref="DN24:DO24"/>
    <mergeCell ref="DP24:DQ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R24:AS24"/>
    <mergeCell ref="AT24:AU24"/>
    <mergeCell ref="AV24:AW24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24:C24"/>
    <mergeCell ref="D24:E24"/>
    <mergeCell ref="CV23:CW23"/>
    <mergeCell ref="CX23:CY23"/>
    <mergeCell ref="CJ24:CK24"/>
    <mergeCell ref="CL24:CM24"/>
    <mergeCell ref="BP24:BQ24"/>
    <mergeCell ref="BR24:BS24"/>
    <mergeCell ref="BT24:BU24"/>
    <mergeCell ref="BV24:BW24"/>
    <mergeCell ref="BX24:BY24"/>
    <mergeCell ref="BZ24:CA24"/>
    <mergeCell ref="DD23:DE23"/>
    <mergeCell ref="DF23:DG23"/>
    <mergeCell ref="DH23:DI23"/>
    <mergeCell ref="DJ23:DK23"/>
    <mergeCell ref="DL23:DM23"/>
    <mergeCell ref="DN23:DO23"/>
    <mergeCell ref="DP23:DQ23"/>
    <mergeCell ref="BT23:BU23"/>
    <mergeCell ref="BV23:BW23"/>
    <mergeCell ref="BX23:BY23"/>
    <mergeCell ref="BZ23:CA23"/>
    <mergeCell ref="CB23:CC23"/>
    <mergeCell ref="CD23:CE23"/>
    <mergeCell ref="CZ23:DA23"/>
    <mergeCell ref="DB23:DC23"/>
    <mergeCell ref="CF23:CG23"/>
    <mergeCell ref="CH23:CI23"/>
    <mergeCell ref="CJ23:CK23"/>
    <mergeCell ref="CL23:CM23"/>
    <mergeCell ref="CN23:CO23"/>
    <mergeCell ref="CP23:CQ23"/>
    <mergeCell ref="CR23:CS23"/>
    <mergeCell ref="CJ22:CK22"/>
    <mergeCell ref="CL22:CM22"/>
    <mergeCell ref="CN22:CO22"/>
    <mergeCell ref="CP22:CQ22"/>
    <mergeCell ref="CR22:CS22"/>
    <mergeCell ref="CT22:CU22"/>
    <mergeCell ref="BH22:BI22"/>
    <mergeCell ref="BJ22:BK22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AL24:AM24"/>
    <mergeCell ref="AN24:AO24"/>
    <mergeCell ref="AP24:AQ24"/>
    <mergeCell ref="BH23:BI23"/>
    <mergeCell ref="BJ23:BK23"/>
    <mergeCell ref="BL23:BM23"/>
    <mergeCell ref="BN23:BO23"/>
    <mergeCell ref="BP23:BQ23"/>
    <mergeCell ref="BR23:BS23"/>
    <mergeCell ref="AH23:AI23"/>
    <mergeCell ref="AJ23:AK23"/>
    <mergeCell ref="AL23:AM23"/>
    <mergeCell ref="AN23:AO23"/>
    <mergeCell ref="AP23:AQ23"/>
    <mergeCell ref="AR23:AS23"/>
    <mergeCell ref="AT23:AU23"/>
    <mergeCell ref="BX22:BY22"/>
    <mergeCell ref="BZ22:CA22"/>
    <mergeCell ref="CB22:CC22"/>
    <mergeCell ref="CD22:CE22"/>
    <mergeCell ref="AV23:AW23"/>
    <mergeCell ref="AX23:AY23"/>
    <mergeCell ref="AZ23:BA23"/>
    <mergeCell ref="BB23:BC23"/>
    <mergeCell ref="BD23:BE23"/>
    <mergeCell ref="BF23:BG23"/>
    <mergeCell ref="DH22:DI22"/>
    <mergeCell ref="DJ22:DK22"/>
    <mergeCell ref="DL22:DM22"/>
    <mergeCell ref="DN22:DO22"/>
    <mergeCell ref="DP22:DQ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F22:BG22"/>
    <mergeCell ref="CT23:CU23"/>
    <mergeCell ref="X23:Y23"/>
    <mergeCell ref="Z23:AA23"/>
    <mergeCell ref="AB23:AC23"/>
    <mergeCell ref="AD23:AE23"/>
    <mergeCell ref="AF23:AG23"/>
    <mergeCell ref="CR21:CS21"/>
    <mergeCell ref="CT21:CU21"/>
    <mergeCell ref="CF22:CG22"/>
    <mergeCell ref="CH22:CI22"/>
    <mergeCell ref="BL22:BM22"/>
    <mergeCell ref="BN22:BO22"/>
    <mergeCell ref="BP22:BQ22"/>
    <mergeCell ref="BR22:BS22"/>
    <mergeCell ref="BT22:BU22"/>
    <mergeCell ref="BV22:BW22"/>
    <mergeCell ref="CZ21:DA21"/>
    <mergeCell ref="DB21:DC21"/>
    <mergeCell ref="DD21:DE21"/>
    <mergeCell ref="DF21:DG21"/>
    <mergeCell ref="DH21:DI21"/>
    <mergeCell ref="DJ21:DK21"/>
    <mergeCell ref="DL21:DM21"/>
    <mergeCell ref="CX21:CY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V22:CW22"/>
    <mergeCell ref="CX22:CY22"/>
    <mergeCell ref="CZ22:DA22"/>
    <mergeCell ref="DB22:DC22"/>
    <mergeCell ref="DD22:DE22"/>
    <mergeCell ref="DF22:DG22"/>
    <mergeCell ref="DN21:DO21"/>
    <mergeCell ref="DP21:DQ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BT21:BU21"/>
    <mergeCell ref="BV21:BW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V21:CW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J21:AK21"/>
    <mergeCell ref="AL21:AM21"/>
    <mergeCell ref="AN21:AO21"/>
    <mergeCell ref="AP21:AQ21"/>
    <mergeCell ref="BX20:BY20"/>
    <mergeCell ref="BZ20:CA20"/>
    <mergeCell ref="AR21:AS21"/>
    <mergeCell ref="AT21:AU21"/>
    <mergeCell ref="AV21:AW21"/>
    <mergeCell ref="AX21:AY21"/>
    <mergeCell ref="AZ21:BA21"/>
    <mergeCell ref="BB21:BC21"/>
    <mergeCell ref="BP21:BQ21"/>
    <mergeCell ref="BR21:BS21"/>
    <mergeCell ref="BV20:BW20"/>
    <mergeCell ref="CF20:CG20"/>
    <mergeCell ref="CH20:CI20"/>
    <mergeCell ref="CJ20:CK20"/>
    <mergeCell ref="CL20:CM20"/>
    <mergeCell ref="CN20:CO20"/>
    <mergeCell ref="CP20:CQ20"/>
    <mergeCell ref="CR20:CS20"/>
    <mergeCell ref="CT20:CU20"/>
    <mergeCell ref="CV20:CW20"/>
    <mergeCell ref="CX20:CY20"/>
    <mergeCell ref="CZ20:DA20"/>
    <mergeCell ref="DB20:DC20"/>
    <mergeCell ref="DD20:DE20"/>
    <mergeCell ref="DF20:DG20"/>
    <mergeCell ref="DH20:DI20"/>
    <mergeCell ref="DJ20:DK20"/>
    <mergeCell ref="DL20:DM20"/>
    <mergeCell ref="DN20:DO20"/>
    <mergeCell ref="DP20:DQ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AJ20:AK20"/>
    <mergeCell ref="AL20:AM20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F20:BG20"/>
    <mergeCell ref="CB20:CC20"/>
    <mergeCell ref="CD20:CE20"/>
    <mergeCell ref="BH20:BI20"/>
    <mergeCell ref="BJ20:BK20"/>
    <mergeCell ref="BL20:BM20"/>
    <mergeCell ref="BN20:BO20"/>
    <mergeCell ref="BP20:BQ20"/>
    <mergeCell ref="BR20:BS20"/>
    <mergeCell ref="BT20:BU20"/>
    <mergeCell ref="AV19:AW19"/>
    <mergeCell ref="AX19:AY19"/>
    <mergeCell ref="DH19:DI19"/>
    <mergeCell ref="DJ19:DK19"/>
    <mergeCell ref="DL19:DM19"/>
    <mergeCell ref="DN19:DO19"/>
    <mergeCell ref="DP19:DQ19"/>
    <mergeCell ref="BF19:BG19"/>
    <mergeCell ref="BH19:BI19"/>
    <mergeCell ref="BJ19:BK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L20:M20"/>
    <mergeCell ref="N20:O20"/>
    <mergeCell ref="P20:Q20"/>
    <mergeCell ref="R20:S20"/>
    <mergeCell ref="T20:U20"/>
    <mergeCell ref="V20:W20"/>
    <mergeCell ref="BV19:BW19"/>
    <mergeCell ref="AZ19:BA19"/>
    <mergeCell ref="BB19:BC19"/>
    <mergeCell ref="BD19:BE19"/>
    <mergeCell ref="X20:Y20"/>
    <mergeCell ref="Z20:AA20"/>
    <mergeCell ref="AB20:AC20"/>
    <mergeCell ref="AD20:AE20"/>
    <mergeCell ref="AF20:AG20"/>
    <mergeCell ref="AH20:AI20"/>
    <mergeCell ref="BZ19:CA19"/>
    <mergeCell ref="BL19:BM19"/>
    <mergeCell ref="BN19:BO19"/>
    <mergeCell ref="BP19:BQ19"/>
    <mergeCell ref="BR19:BS19"/>
    <mergeCell ref="BT19:BU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CZ19:DA19"/>
    <mergeCell ref="DB19:DC19"/>
    <mergeCell ref="DD19:DE19"/>
    <mergeCell ref="DF19:DG19"/>
    <mergeCell ref="CB18:CC18"/>
    <mergeCell ref="CD18:CE18"/>
    <mergeCell ref="CF18:CG18"/>
    <mergeCell ref="CH18:CI18"/>
    <mergeCell ref="B20:C20"/>
    <mergeCell ref="D20:E20"/>
    <mergeCell ref="F20:G20"/>
    <mergeCell ref="H20:I20"/>
    <mergeCell ref="J20:K20"/>
    <mergeCell ref="BX19:BY19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F18:G18"/>
    <mergeCell ref="H18:I18"/>
    <mergeCell ref="J18:K18"/>
    <mergeCell ref="L18:M18"/>
    <mergeCell ref="N18:O18"/>
    <mergeCell ref="P18:Q18"/>
    <mergeCell ref="R18:S18"/>
    <mergeCell ref="T18:U18"/>
    <mergeCell ref="DH18:DI18"/>
    <mergeCell ref="DJ18:DK18"/>
    <mergeCell ref="DL18:DM18"/>
    <mergeCell ref="DN18:DO18"/>
    <mergeCell ref="DP18:DQ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18:C18"/>
    <mergeCell ref="D18:E18"/>
    <mergeCell ref="CV15:CW15"/>
    <mergeCell ref="CX15:CY15"/>
    <mergeCell ref="CJ18:CK18"/>
    <mergeCell ref="CL18:CM18"/>
    <mergeCell ref="BP18:BQ18"/>
    <mergeCell ref="BR18:BS18"/>
    <mergeCell ref="BT18:BU18"/>
    <mergeCell ref="BV18:BW18"/>
    <mergeCell ref="BX18:BY18"/>
    <mergeCell ref="BZ18:CA18"/>
    <mergeCell ref="DD15:DE15"/>
    <mergeCell ref="DF15:DG15"/>
    <mergeCell ref="DH15:DI15"/>
    <mergeCell ref="DJ15:DK15"/>
    <mergeCell ref="DL15:DM15"/>
    <mergeCell ref="DN15:DO15"/>
    <mergeCell ref="DP15:DQ15"/>
    <mergeCell ref="BT15:BU15"/>
    <mergeCell ref="BV15:BW15"/>
    <mergeCell ref="BX15:BY15"/>
    <mergeCell ref="BZ15:CA15"/>
    <mergeCell ref="CB15:CC15"/>
    <mergeCell ref="CD15:CE15"/>
    <mergeCell ref="CZ15:DA15"/>
    <mergeCell ref="DB15:DC15"/>
    <mergeCell ref="CF15:CG15"/>
    <mergeCell ref="CH15:CI15"/>
    <mergeCell ref="CJ15:CK15"/>
    <mergeCell ref="CL15:CM15"/>
    <mergeCell ref="CN15:CO15"/>
    <mergeCell ref="CP15:CQ15"/>
    <mergeCell ref="CR15:CS15"/>
    <mergeCell ref="CJ14:CK14"/>
    <mergeCell ref="CL14:CM14"/>
    <mergeCell ref="CN14:CO14"/>
    <mergeCell ref="CP14:CQ14"/>
    <mergeCell ref="CR14:CS14"/>
    <mergeCell ref="CT14:CU14"/>
    <mergeCell ref="BH14:BI14"/>
    <mergeCell ref="BJ14:BK14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BH15:BI15"/>
    <mergeCell ref="BJ15:BK15"/>
    <mergeCell ref="BL15:BM15"/>
    <mergeCell ref="BN15:BO15"/>
    <mergeCell ref="BP15:BQ15"/>
    <mergeCell ref="BR15:BS15"/>
    <mergeCell ref="AH15:AI15"/>
    <mergeCell ref="AJ15:AK15"/>
    <mergeCell ref="AL15:AM15"/>
    <mergeCell ref="AN15:AO15"/>
    <mergeCell ref="AP15:AQ15"/>
    <mergeCell ref="AR15:AS15"/>
    <mergeCell ref="AT15:AU15"/>
    <mergeCell ref="BX14:BY14"/>
    <mergeCell ref="BZ14:CA14"/>
    <mergeCell ref="CB14:CC14"/>
    <mergeCell ref="CD14:CE14"/>
    <mergeCell ref="AV15:AW15"/>
    <mergeCell ref="AX15:AY15"/>
    <mergeCell ref="AZ15:BA15"/>
    <mergeCell ref="BB15:BC15"/>
    <mergeCell ref="BD15:BE15"/>
    <mergeCell ref="BF15:BG15"/>
    <mergeCell ref="DH14:DI14"/>
    <mergeCell ref="DJ14:DK14"/>
    <mergeCell ref="DL14:DM14"/>
    <mergeCell ref="DN14:DO14"/>
    <mergeCell ref="DP14:DQ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AN14:AO14"/>
    <mergeCell ref="AP14:AQ14"/>
    <mergeCell ref="AR14:AS14"/>
    <mergeCell ref="AT14:AU14"/>
    <mergeCell ref="AV14:AW14"/>
    <mergeCell ref="AX14:AY14"/>
    <mergeCell ref="AZ14:BA14"/>
    <mergeCell ref="BB14:BC14"/>
    <mergeCell ref="BD14:BE14"/>
    <mergeCell ref="BF14:BG14"/>
    <mergeCell ref="CT15:CU15"/>
    <mergeCell ref="X15:Y15"/>
    <mergeCell ref="Z15:AA15"/>
    <mergeCell ref="AB15:AC15"/>
    <mergeCell ref="AD15:AE15"/>
    <mergeCell ref="AF15:AG15"/>
    <mergeCell ref="CR13:CS13"/>
    <mergeCell ref="CT13:CU13"/>
    <mergeCell ref="CF14:CG14"/>
    <mergeCell ref="CH14:CI14"/>
    <mergeCell ref="BL14:BM14"/>
    <mergeCell ref="BN14:BO14"/>
    <mergeCell ref="BP14:BQ14"/>
    <mergeCell ref="BR14:BS14"/>
    <mergeCell ref="BT14:BU14"/>
    <mergeCell ref="BV14:BW14"/>
    <mergeCell ref="CZ13:DA13"/>
    <mergeCell ref="DB13:DC13"/>
    <mergeCell ref="DD13:DE13"/>
    <mergeCell ref="DF13:DG13"/>
    <mergeCell ref="DH13:DI13"/>
    <mergeCell ref="DJ13:DK13"/>
    <mergeCell ref="DL13:DM13"/>
    <mergeCell ref="CX13:CY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V14:CW14"/>
    <mergeCell ref="CX14:CY14"/>
    <mergeCell ref="CZ14:DA14"/>
    <mergeCell ref="DB14:DC14"/>
    <mergeCell ref="DD14:DE14"/>
    <mergeCell ref="DF14:DG14"/>
    <mergeCell ref="DN13:DO13"/>
    <mergeCell ref="DP13:DQ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AL14:AM14"/>
    <mergeCell ref="BT13:BU13"/>
    <mergeCell ref="BV13:BW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V13:CW13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AJ13:AK13"/>
    <mergeCell ref="AL13:AM13"/>
    <mergeCell ref="AN13:AO13"/>
    <mergeCell ref="AP13:AQ13"/>
    <mergeCell ref="BX12:BY12"/>
    <mergeCell ref="BZ12:CA12"/>
    <mergeCell ref="AR13:AS13"/>
    <mergeCell ref="AT13:AU13"/>
    <mergeCell ref="AV13:AW13"/>
    <mergeCell ref="AX13:AY13"/>
    <mergeCell ref="AZ13:BA13"/>
    <mergeCell ref="BB13:BC13"/>
    <mergeCell ref="BP13:BQ13"/>
    <mergeCell ref="BR13:BS13"/>
    <mergeCell ref="BV12:BW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DH12:DI12"/>
    <mergeCell ref="DJ12:DK12"/>
    <mergeCell ref="DL12:DM12"/>
    <mergeCell ref="DN12:DO12"/>
    <mergeCell ref="DP12:DQ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CB12:CC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DH11:DI11"/>
    <mergeCell ref="DJ11:DK11"/>
    <mergeCell ref="DL11:DM11"/>
    <mergeCell ref="DN11:DO11"/>
    <mergeCell ref="DP11:DQ11"/>
    <mergeCell ref="BF11:BG11"/>
    <mergeCell ref="BH11:BI11"/>
    <mergeCell ref="BJ11:BK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X12:Y12"/>
    <mergeCell ref="Z12:AA12"/>
    <mergeCell ref="AB12:AC12"/>
    <mergeCell ref="AD12:AE12"/>
    <mergeCell ref="AF12:AG12"/>
    <mergeCell ref="AH12:AI12"/>
    <mergeCell ref="BZ11:CA11"/>
    <mergeCell ref="BL11:BM11"/>
    <mergeCell ref="BN11:BO11"/>
    <mergeCell ref="BP11:BQ11"/>
    <mergeCell ref="BR11:BS11"/>
    <mergeCell ref="BT11:BU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B12:C12"/>
    <mergeCell ref="D12:E12"/>
    <mergeCell ref="F12:G12"/>
    <mergeCell ref="H12:I12"/>
    <mergeCell ref="J12:K12"/>
    <mergeCell ref="BX11:BY11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F10:G10"/>
    <mergeCell ref="H10:I10"/>
    <mergeCell ref="J10:K10"/>
    <mergeCell ref="L10:M10"/>
    <mergeCell ref="N10:O10"/>
    <mergeCell ref="P10:Q10"/>
    <mergeCell ref="R10:S10"/>
    <mergeCell ref="T10:U10"/>
    <mergeCell ref="L12:M12"/>
    <mergeCell ref="N12:O12"/>
    <mergeCell ref="P12:Q12"/>
    <mergeCell ref="R12:S12"/>
    <mergeCell ref="T12:U12"/>
    <mergeCell ref="V12:W12"/>
    <mergeCell ref="BV11:BW11"/>
    <mergeCell ref="AZ11:BA11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10:C10"/>
    <mergeCell ref="D10:E10"/>
    <mergeCell ref="CZ11:DA11"/>
    <mergeCell ref="DB11:DC11"/>
    <mergeCell ref="DD11:DE11"/>
    <mergeCell ref="DF11:DG11"/>
    <mergeCell ref="CB10:CC10"/>
    <mergeCell ref="CD10:CE10"/>
    <mergeCell ref="CF10:CG10"/>
    <mergeCell ref="CH10:CI10"/>
    <mergeCell ref="BB11:BC11"/>
    <mergeCell ref="BD11:BE11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R10:AS10"/>
    <mergeCell ref="AT10:AU10"/>
    <mergeCell ref="AV10:AW10"/>
    <mergeCell ref="AX10:AY10"/>
    <mergeCell ref="CV9:CW9"/>
    <mergeCell ref="CX9:CY9"/>
    <mergeCell ref="CJ10:CK10"/>
    <mergeCell ref="CL10:CM10"/>
    <mergeCell ref="BP10:BQ10"/>
    <mergeCell ref="BR10:BS10"/>
    <mergeCell ref="BT10:BU10"/>
    <mergeCell ref="BV10:BW10"/>
    <mergeCell ref="BX10:BY10"/>
    <mergeCell ref="BZ10:CA10"/>
    <mergeCell ref="DD9:DE9"/>
    <mergeCell ref="DF9:DG9"/>
    <mergeCell ref="DH9:DI9"/>
    <mergeCell ref="DJ9:DK9"/>
    <mergeCell ref="DL9:DM9"/>
    <mergeCell ref="DN9:DO9"/>
    <mergeCell ref="DP9:DQ9"/>
    <mergeCell ref="CZ9:DA9"/>
    <mergeCell ref="DB9:DC9"/>
    <mergeCell ref="CF9:CG9"/>
    <mergeCell ref="CH9:CI9"/>
    <mergeCell ref="CJ9:CK9"/>
    <mergeCell ref="CL9:CM9"/>
    <mergeCell ref="CN9:CO9"/>
    <mergeCell ref="CP9:CQ9"/>
    <mergeCell ref="CR9:CS9"/>
    <mergeCell ref="CT9:CU9"/>
    <mergeCell ref="DH10:DI10"/>
    <mergeCell ref="DJ10:DK10"/>
    <mergeCell ref="DL10:DM10"/>
    <mergeCell ref="DN10:DO10"/>
    <mergeCell ref="DP10:DQ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BX9:BY9"/>
    <mergeCell ref="BZ9:CA9"/>
    <mergeCell ref="CB9:CC9"/>
    <mergeCell ref="CD9:CE9"/>
    <mergeCell ref="BH9:BI9"/>
    <mergeCell ref="BJ9:BK9"/>
    <mergeCell ref="BL9:BM9"/>
    <mergeCell ref="BN9:BO9"/>
    <mergeCell ref="BP9:BQ9"/>
    <mergeCell ref="BR9:BS9"/>
    <mergeCell ref="X9:Y9"/>
    <mergeCell ref="Z9:AA9"/>
    <mergeCell ref="AB9:AC9"/>
    <mergeCell ref="AD9:AE9"/>
    <mergeCell ref="AF9:AG9"/>
    <mergeCell ref="AH9:AI9"/>
    <mergeCell ref="AJ9:AK9"/>
    <mergeCell ref="AL9:AM9"/>
    <mergeCell ref="AN9:AO9"/>
    <mergeCell ref="AP9:AQ9"/>
    <mergeCell ref="AR9:AS9"/>
    <mergeCell ref="BV9:BW9"/>
    <mergeCell ref="CJ8:CK8"/>
    <mergeCell ref="CL8:CM8"/>
    <mergeCell ref="CN8:CO8"/>
    <mergeCell ref="CP8:CQ8"/>
    <mergeCell ref="CR8:CS8"/>
    <mergeCell ref="CT8:CU8"/>
    <mergeCell ref="BH8:BI8"/>
    <mergeCell ref="BJ8:BK8"/>
    <mergeCell ref="CF8:CG8"/>
    <mergeCell ref="CH8:CI8"/>
    <mergeCell ref="BL8:BM8"/>
    <mergeCell ref="BN8:BO8"/>
    <mergeCell ref="BP8:BQ8"/>
    <mergeCell ref="BR8:BS8"/>
    <mergeCell ref="BT8:BU8"/>
    <mergeCell ref="BV8:BW8"/>
    <mergeCell ref="BX8:BY8"/>
    <mergeCell ref="BZ8:CA8"/>
    <mergeCell ref="DP8:DQ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AN8:AO8"/>
    <mergeCell ref="AP8:AQ8"/>
    <mergeCell ref="AR8:AS8"/>
    <mergeCell ref="AT8:AU8"/>
    <mergeCell ref="AV8:AW8"/>
    <mergeCell ref="AX8:AY8"/>
    <mergeCell ref="AZ8:BA8"/>
    <mergeCell ref="BB8:BC8"/>
    <mergeCell ref="BD8:BE8"/>
    <mergeCell ref="BF8:BG8"/>
    <mergeCell ref="AT9:AU9"/>
    <mergeCell ref="CB8:CC8"/>
    <mergeCell ref="CD8:CE8"/>
    <mergeCell ref="AV9:AW9"/>
    <mergeCell ref="AX9:AY9"/>
    <mergeCell ref="AZ9:BA9"/>
    <mergeCell ref="BB9:BC9"/>
    <mergeCell ref="BD9:BE9"/>
    <mergeCell ref="BF9:BG9"/>
    <mergeCell ref="BT9:BU9"/>
    <mergeCell ref="A1:Y4"/>
    <mergeCell ref="A5:DQ5"/>
    <mergeCell ref="B6:DQ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CV8:CW8"/>
    <mergeCell ref="CX8:CY8"/>
    <mergeCell ref="CZ8:DA8"/>
    <mergeCell ref="DB8:DC8"/>
    <mergeCell ref="DD8:DE8"/>
    <mergeCell ref="DF8:DG8"/>
    <mergeCell ref="DH8:DI8"/>
    <mergeCell ref="DJ8:DK8"/>
    <mergeCell ref="DL8:DM8"/>
    <mergeCell ref="DN8:DO8"/>
  </mergeCells>
  <conditionalFormatting sqref="R35:U35">
    <cfRule type="cellIs" dxfId="1" priority="2" operator="equal">
      <formula>"N/A"</formula>
    </cfRule>
  </conditionalFormatting>
  <conditionalFormatting sqref="R29:DQ34">
    <cfRule type="cellIs" dxfId="0" priority="1" operator="equal">
      <formula>"N/A"</formula>
    </cfRule>
  </conditionalFormatting>
  <printOptions horizontalCentered="1"/>
  <pageMargins left="0" right="0" top="0.19685039370078741" bottom="0.39370078740157483" header="0" footer="0"/>
  <pageSetup paperSize="9" scale="99" firstPageNumber="0" fitToHeight="2" orientation="portrait" horizontalDpi="300" verticalDpi="300" r:id="rId1"/>
  <headerFooter>
    <oddHeader>&amp;C&amp;"Times New Roman,Normal"&amp;12&amp;A</oddHeader>
    <oddFooter>&amp;C&amp;"Times New Roman,Normal"&amp;12
Diretoria Geral - HETRIN&amp;RPágina &amp;P de &amp;N</oddFooter>
  </headerFooter>
  <rowBreaks count="1" manualBreakCount="1">
    <brk id="62" max="12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9" ma:contentTypeDescription="Crie um novo documento." ma:contentTypeScope="" ma:versionID="e19ace8f374cc078272b9d414eb6a9d4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d5834bff70653e204ab025de8941b429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7CC32-1525-401E-92F6-CFDC2CFF9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890AF9-F340-4297-AFB5-81363E5014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Desempenho!Titulos_de_impressao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Dell</cp:lastModifiedBy>
  <cp:revision/>
  <dcterms:created xsi:type="dcterms:W3CDTF">2025-12-09T18:27:09Z</dcterms:created>
  <dcterms:modified xsi:type="dcterms:W3CDTF">2025-12-10T14:39:38Z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0x0101004AECA81CAE9DC34B9814631C031A7C65</vt:lpwstr>
  </property>
  <property fmtid="{D5CDD505-2E9C-101B-9397-08002B2CF9AE}" pid="4" name="lcf76f155ced4ddcb4097134ff3c332f">
    <vt:lpwstr/>
  </property>
  <property fmtid="{D5CDD505-2E9C-101B-9397-08002B2CF9AE}" pid="5" name="TaxCatchAll">
    <vt:lpwstr/>
  </property>
</Properties>
</file>