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ed365-my.sharepoint.com/personal/luciana_souza_imed_org_br/Documents/Área de Trabalho/Temporários/"/>
    </mc:Choice>
  </mc:AlternateContent>
  <xr:revisionPtr revIDLastSave="4" documentId="13_ncr:1_{72DF2AED-6765-488A-A806-C4E81AC4FB63}" xr6:coauthVersionLast="47" xr6:coauthVersionMax="47" xr10:uidLastSave="{8F648528-5984-48DF-88B3-6751BF17DD44}"/>
  <bookViews>
    <workbookView xWindow="20370" yWindow="-120" windowWidth="29040" windowHeight="15840" tabRatio="500" xr2:uid="{00000000-000D-0000-FFFF-FFFF00000000}"/>
  </bookViews>
  <sheets>
    <sheet name="MAIO 2024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5" i="19" l="1"/>
  <c r="B120" i="19"/>
  <c r="B156" i="19" l="1"/>
  <c r="B147" i="19"/>
  <c r="B103" i="19"/>
  <c r="B115" i="19"/>
  <c r="B117" i="19" s="1"/>
  <c r="B193" i="19"/>
  <c r="B175" i="19"/>
  <c r="B163" i="19"/>
  <c r="B159" i="19"/>
  <c r="B153" i="19"/>
  <c r="B114" i="19"/>
  <c r="B98" i="19"/>
  <c r="B87" i="19"/>
  <c r="B73" i="19"/>
  <c r="B61" i="19"/>
  <c r="B59" i="19"/>
  <c r="B54" i="19"/>
  <c r="B39" i="19"/>
  <c r="B27" i="19"/>
  <c r="B154" i="19" l="1"/>
  <c r="B84" i="19"/>
  <c r="B118" i="19"/>
  <c r="B102" i="19"/>
  <c r="B25" i="19"/>
  <c r="B187" i="19"/>
  <c r="B100" i="19"/>
  <c r="B86" i="19"/>
  <c r="B53" i="19"/>
  <c r="B51" i="19"/>
  <c r="B161" i="19"/>
</calcChain>
</file>

<file path=xl/sharedStrings.xml><?xml version="1.0" encoding="utf-8"?>
<sst xmlns="http://schemas.openxmlformats.org/spreadsheetml/2006/main" count="182" uniqueCount="149">
  <si>
    <t>Relatório Mensal Comparativo de Recursos Recebidos, Gastos e Devolvidos ao Poder Público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</si>
  <si>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</si>
  <si>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</si>
  <si>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</si>
  <si>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</si>
  <si>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</si>
  <si>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</si>
  <si>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</si>
  <si>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</si>
  <si>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</si>
  <si>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</si>
  <si>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</si>
  <si>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</si>
  <si>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</si>
  <si>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FUNDO FIXO</t>
  </si>
  <si>
    <t xml:space="preserve">C.E.F AG:0238 C/C:5030-9 </t>
  </si>
  <si>
    <t>SANTANDER  AG:3410 SUPER DIGITAL:77005308-4</t>
  </si>
  <si>
    <t>XP INVESTIMENTOS 589626-0</t>
  </si>
  <si>
    <t>1.3 Aplicações financeiras  (DETALHAR NÚMERO DA CONTA E FINALIDADE -SE CUSTEIO OU INVESTIMENTO)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</si>
  <si>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</si>
  <si>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</si>
  <si>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</si>
  <si>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</si>
  <si>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</si>
  <si>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</si>
  <si>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</si>
  <si>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</si>
  <si>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</si>
  <si>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</si>
  <si>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</si>
  <si>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</si>
  <si>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</si>
  <si>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</si>
  <si>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</si>
  <si>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</si>
  <si>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</si>
  <si>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</si>
  <si>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</si>
  <si>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</si>
  <si>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</si>
  <si>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</si>
  <si>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</si>
  <si>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</si>
  <si>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</si>
  <si>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</si>
  <si>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</si>
  <si>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</si>
  <si>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</si>
  <si>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</si>
  <si>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</si>
  <si>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</si>
  <si>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</si>
  <si>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</si>
  <si>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</si>
  <si>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</si>
  <si>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</si>
  <si>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</si>
  <si>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</si>
  <si>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</si>
  <si>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</si>
  <si>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</si>
  <si>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</si>
  <si>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</si>
  <si>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</si>
  <si>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</si>
  <si>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</si>
  <si>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</si>
  <si>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</si>
  <si>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</si>
  <si>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</si>
  <si>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</si>
  <si>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</si>
  <si>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</si>
  <si>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</si>
  <si>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</si>
  <si>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</si>
  <si>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</si>
  <si>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</si>
  <si>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</si>
  <si>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</si>
  <si>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Vale Transporte</t>
  </si>
  <si>
    <t>Pensões Alimentícias</t>
  </si>
  <si>
    <t>desbloqueio Judicial</t>
  </si>
  <si>
    <t>Custas Processuais</t>
  </si>
  <si>
    <t>Reembolso de Despesas</t>
  </si>
  <si>
    <t>VIGÊNCIA DO CONTRATO DE GESTÃO/TERMO ADITIVO:                                                             INÍCIO:    25/08/2023        E         TÉRMINO  24/08/2027</t>
  </si>
  <si>
    <t>PREVISÃO DE REPASSE MENSAL DO CONTRATO DE GESTÃO/ADITIVO - CUSTEIO : R$ 5.796.227,99</t>
  </si>
  <si>
    <t>Recursos Extracontratuais</t>
  </si>
  <si>
    <t>CONTA APLICAÇÃO 6869-1 CUSTEIO</t>
  </si>
  <si>
    <t>CONTA APLICAÇÃO 6870-5 INVESTIMENTO</t>
  </si>
  <si>
    <t>CONTA APLICAÇÃO 6871-3 FUNDO RESCISORIO</t>
  </si>
  <si>
    <t>CONTA APLICAÇÃO 6869 -1 CUSTEIO</t>
  </si>
  <si>
    <t>C.E.F AG: 0012 C/C 6869-1 CUSTEIO</t>
  </si>
  <si>
    <t>C.E.F AG: 0012 C/C 6870-5 INVESTIMENTO</t>
  </si>
  <si>
    <t>C.E.F AG: 0012 C/C 6871 3 FUNDO RESCISORIO</t>
  </si>
  <si>
    <t>CONTA APLICAÇÃO 6871 -3 FUNDO RESCISORIO</t>
  </si>
  <si>
    <t xml:space="preserve">2.1 Repasse - CUSTEIO </t>
  </si>
  <si>
    <t>C.E.F AG.0012 C/C 6870-5 - INVESTIMENTO</t>
  </si>
  <si>
    <t>C.E.F AG.0238 C/C 5036-8 - CUSTEIO</t>
  </si>
  <si>
    <t>C.E.F AG.003 C/C 2001-1 - CUSTEIO</t>
  </si>
  <si>
    <t>C.E.F AG.0012 C/C 6869-1 - CUSTEIO</t>
  </si>
  <si>
    <t>C.E.F AG.0012 C/C 6871-3 - CUSTEIO</t>
  </si>
  <si>
    <t>TOTAL GERAL DOS PAGAMENTOS (5=5.1+5.2)</t>
  </si>
  <si>
    <t>Outras Entradas</t>
  </si>
  <si>
    <t>Outras Saídas</t>
  </si>
  <si>
    <t xml:space="preserve">Metodologia de Avaliação da Transparência Ativa e Passiva - Organizações sem fins lucrativos que recebem recursos públicos e seus respectivos órgãos supervisores  -  Item 3.9 da Metodologia de avaliação OSS SUBCIC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</si>
  <si>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Fundamento legal: Item 12.1.p da Minuta Padrão do Contrato de Gestão-PGE e Item 31, anexo II da Resolução Normativa nº 013/2017 TCE-GO, Item 3.9 da Metodologia de avaliação OSS SUBCIC 2023, Art. 6º, §3º, III da Lei 18.025/2013.</t>
  </si>
  <si>
    <t>Competência: MAIO/2024</t>
  </si>
  <si>
    <t>C.E.F AG: 0012 C/C 6869-1 - CUSTEIO</t>
  </si>
  <si>
    <t>C.E.F AG:0238   C/C 5036-8  - CUSTEIO</t>
  </si>
  <si>
    <t>SANTANDER AG:2175 C/C 13006666-9  - CUSTEIO</t>
  </si>
  <si>
    <t>C.E.F. AG: 0238 C/C 2001-1  - CUSTEIO</t>
  </si>
  <si>
    <t>XP INVESTIMENTOS 640167-2  - CUSTEIO</t>
  </si>
  <si>
    <t>C.E.F AG:0238 CONT APLIC :5036-8  - CUSTEIO</t>
  </si>
  <si>
    <t>C.E.F AG 0238 CONT APLIC: 5030-9  - CUSTEIO</t>
  </si>
  <si>
    <t>C.E.F. AG. 0238 CONTA APLIC:2001-1 GIRO  - CUSTEIO</t>
  </si>
  <si>
    <t>XP FUNDO INVESTIMENTOS 589626-0  - CUSTEIO</t>
  </si>
  <si>
    <t>CONTA APLICAÇÃO 6870-5 INVESTIMENTO  - CUSTEIO</t>
  </si>
  <si>
    <t>C.E.F AG: 0238 CONT APLIC: 5036-8 AUTOMATICA   - CUSTEIO</t>
  </si>
  <si>
    <t>Recibo de pagamento a Autônomo</t>
  </si>
  <si>
    <t xml:space="preserve">5.1.3 Materiais </t>
  </si>
  <si>
    <t xml:space="preserve">5.1.4 Investimetos </t>
  </si>
  <si>
    <t xml:space="preserve">5.1.5 Bloqueio Judicial </t>
  </si>
  <si>
    <t>5.1.6 Tributos: Impostos,Taxas e Contribuições</t>
  </si>
  <si>
    <t>5.1.7 Encargos Sociais</t>
  </si>
  <si>
    <t>5.1.8 Despesa Administrativa quando O.S. e unidade gerida se situarem em localidades diversas (Item 12.1.v da Minuta Padrão do Contrato de Gestão – PGE).</t>
  </si>
  <si>
    <t>5.1.9 Outros (Outros Fornecedores)</t>
  </si>
  <si>
    <t>5.2.5 Gastos com construção ou Ampliação</t>
  </si>
  <si>
    <t>C.E.F AG:0238   C/C 5036-8  CUSTEIO</t>
  </si>
  <si>
    <t>C.E.F. AG:0238 C/C 2001-1  CUSTEIO</t>
  </si>
  <si>
    <t>SANTANDER AG:2175 C/C 13006666-9  CUSTEIO</t>
  </si>
  <si>
    <t>XP C/C  INVESTIMENTOS 640167-2  CUSTEIO</t>
  </si>
  <si>
    <t>C.E.F AG:0238 CONT APLIC :5036-8  CUSTEIO</t>
  </si>
  <si>
    <t>C.E.F AG: 003 CONTA: 2001-1 GIRO APLIC  CUSTEIO</t>
  </si>
  <si>
    <t>SANTANDER CDB 13006666-9 - 3% DA FOLHA  CUSTEIO</t>
  </si>
  <si>
    <t>XP FUNDO INVESTIMENTOS 589626-0  CUSTEIO</t>
  </si>
  <si>
    <t>CONTA APLICAÇÃO 6870-5 INVESTIMENTO  CUSTEIO</t>
  </si>
  <si>
    <t>C.E.F AG: 0238 CONT APLIC: 5036-8 AUTOMATICA   CUSTEIO</t>
  </si>
  <si>
    <t>C.E.F AG:0238 C/C:5030-9  CUSTEIO</t>
  </si>
  <si>
    <t>XP INVESTIMENTOS 589626-0  CUSTEIO</t>
  </si>
  <si>
    <t>XP FUNDO INVESTIMENTOS 640167-2  CUSTEIO</t>
  </si>
  <si>
    <t>C.E.F AG 0238 CONT APLIC: 5030-9  CUSTEIO</t>
  </si>
  <si>
    <t>C.E.F AG: 003 CONTA APLIC.2001 -1 CAIXA  CUSTEIO</t>
  </si>
  <si>
    <t>SANTANDER AG:2175 CONT APLIC:13006666-9  CUSTEIO</t>
  </si>
  <si>
    <t>CONTA APLICAÇÃO 2001-1  CUSTEIO</t>
  </si>
  <si>
    <t>C/C XP INVESTIMENTO 589626-1  CUSTEIO</t>
  </si>
  <si>
    <t>C.E.F.AG: 003 CONTA APLIC: 2001  CUSTEIO</t>
  </si>
  <si>
    <t>7.SALDO BANCÁRIO FINAL EM 31/05/2024</t>
  </si>
  <si>
    <t>Trindade, 10 de junho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</si>
</sst>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6" fillId="3" borderId="1" xfId="0" applyFont="1" applyFill="1" applyBorder="1" applyAlignment="1">
      <alignment vertical="top"/>
    </xf>
    <xf numFmtId="0" fontId="0" fillId="5" borderId="0" xfId="0" applyFill="1"/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4" fontId="0" fillId="6" borderId="1" xfId="0" applyNumberFormat="1" applyFill="1" applyBorder="1" applyAlignment="1">
      <alignment vertical="center" shrinkToFit="1"/>
    </xf>
    <xf numFmtId="4" fontId="0" fillId="5" borderId="1" xfId="0" applyNumberFormat="1" applyFill="1" applyBorder="1"/>
    <xf numFmtId="0" fontId="6" fillId="6" borderId="1" xfId="0" applyFont="1" applyFill="1" applyBorder="1" applyAlignment="1">
      <alignment horizontal="left" vertical="center"/>
    </xf>
    <xf numFmtId="4" fontId="0" fillId="5" borderId="1" xfId="0" applyNumberFormat="1" applyFill="1" applyBorder="1" applyAlignment="1">
      <alignment vertical="center" shrinkToFi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/>
    <xf numFmtId="0" fontId="6" fillId="8" borderId="1" xfId="0" applyFont="1" applyFill="1" applyBorder="1" applyAlignment="1">
      <alignment vertical="top"/>
    </xf>
    <xf numFmtId="4" fontId="0" fillId="6" borderId="1" xfId="0" applyNumberFormat="1" applyFill="1" applyBorder="1" applyAlignment="1">
      <alignment horizontal="right"/>
    </xf>
    <xf numFmtId="0" fontId="0" fillId="6" borderId="1" xfId="0" applyFill="1" applyBorder="1"/>
    <xf numFmtId="0" fontId="3" fillId="6" borderId="1" xfId="0" applyFont="1" applyFill="1" applyBorder="1"/>
    <xf numFmtId="4" fontId="3" fillId="6" borderId="1" xfId="0" applyNumberFormat="1" applyFont="1" applyFill="1" applyBorder="1" applyAlignment="1">
      <alignment horizontal="left"/>
    </xf>
    <xf numFmtId="44" fontId="0" fillId="5" borderId="1" xfId="1" applyFont="1" applyFill="1" applyBorder="1" applyAlignment="1" applyProtection="1">
      <alignment vertical="center"/>
    </xf>
    <xf numFmtId="44" fontId="0" fillId="5" borderId="1" xfId="1" applyFont="1" applyFill="1" applyBorder="1"/>
    <xf numFmtId="44" fontId="10" fillId="5" borderId="1" xfId="1" applyFont="1" applyFill="1" applyBorder="1"/>
    <xf numFmtId="44" fontId="0" fillId="5" borderId="1" xfId="1" applyFont="1" applyFill="1" applyBorder="1" applyAlignment="1">
      <alignment vertical="center"/>
    </xf>
    <xf numFmtId="44" fontId="7" fillId="6" borderId="1" xfId="1" applyFont="1" applyFill="1" applyBorder="1" applyAlignment="1">
      <alignment vertical="center"/>
    </xf>
    <xf numFmtId="44" fontId="6" fillId="5" borderId="1" xfId="1" applyFont="1" applyFill="1" applyBorder="1" applyAlignment="1">
      <alignment vertical="center"/>
    </xf>
    <xf numFmtId="44" fontId="3" fillId="5" borderId="1" xfId="1" applyFont="1" applyFill="1" applyBorder="1" applyAlignment="1">
      <alignment vertical="center"/>
    </xf>
    <xf numFmtId="44" fontId="7" fillId="8" borderId="1" xfId="1" applyFont="1" applyFill="1" applyBorder="1" applyAlignment="1">
      <alignment horizontal="right"/>
    </xf>
    <xf numFmtId="44" fontId="0" fillId="6" borderId="1" xfId="1" applyFont="1" applyFill="1" applyBorder="1" applyAlignment="1">
      <alignment vertical="center"/>
    </xf>
    <xf numFmtId="44" fontId="0" fillId="5" borderId="1" xfId="1" applyFont="1" applyFill="1" applyBorder="1" applyAlignment="1">
      <alignment horizontal="right"/>
    </xf>
    <xf numFmtId="44" fontId="6" fillId="9" borderId="1" xfId="1" applyFont="1" applyFill="1" applyBorder="1" applyAlignment="1">
      <alignment horizontal="right"/>
    </xf>
    <xf numFmtId="44" fontId="0" fillId="6" borderId="1" xfId="1" applyFont="1" applyFill="1" applyBorder="1" applyAlignment="1" applyProtection="1">
      <alignment vertical="center"/>
    </xf>
    <xf numFmtId="44" fontId="0" fillId="9" borderId="1" xfId="1" applyFont="1" applyFill="1" applyBorder="1"/>
    <xf numFmtId="44" fontId="0" fillId="8" borderId="1" xfId="1" applyFont="1" applyFill="1" applyBorder="1"/>
    <xf numFmtId="44" fontId="6" fillId="3" borderId="1" xfId="1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shrinkToFit="1"/>
    </xf>
    <xf numFmtId="44" fontId="10" fillId="5" borderId="1" xfId="1" applyFont="1" applyFill="1" applyBorder="1" applyAlignment="1" applyProtection="1">
      <alignment vertical="center"/>
    </xf>
    <xf numFmtId="0" fontId="10" fillId="6" borderId="1" xfId="0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/>
    </xf>
    <xf numFmtId="44" fontId="7" fillId="10" borderId="1" xfId="1" applyFont="1" applyFill="1" applyBorder="1" applyAlignment="1">
      <alignment vertical="center"/>
    </xf>
    <xf numFmtId="4" fontId="10" fillId="9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4" fontId="11" fillId="0" borderId="1" xfId="1" applyFont="1" applyFill="1" applyBorder="1" applyAlignment="1">
      <alignment vertical="center"/>
    </xf>
    <xf numFmtId="44" fontId="10" fillId="7" borderId="1" xfId="1" applyFont="1" applyFill="1" applyBorder="1" applyAlignment="1" applyProtection="1">
      <alignment vertical="center"/>
    </xf>
    <xf numFmtId="44" fontId="0" fillId="0" borderId="1" xfId="1" applyFont="1" applyFill="1" applyBorder="1" applyAlignment="1" applyProtection="1">
      <alignment vertical="center"/>
    </xf>
    <xf numFmtId="44" fontId="10" fillId="0" borderId="1" xfId="1" applyFont="1" applyFill="1" applyBorder="1" applyAlignment="1" applyProtection="1">
      <alignment vertical="center"/>
    </xf>
    <xf numFmtId="44" fontId="10" fillId="0" borderId="1" xfId="1" applyFont="1" applyFill="1" applyBorder="1"/>
    <xf numFmtId="44" fontId="10" fillId="0" borderId="1" xfId="1" applyFont="1" applyFill="1" applyBorder="1" applyAlignment="1">
      <alignment vertical="center"/>
    </xf>
    <xf numFmtId="4" fontId="0" fillId="0" borderId="1" xfId="0" applyNumberFormat="1" applyBorder="1" applyAlignment="1">
      <alignment vertical="center" shrinkToFit="1"/>
    </xf>
    <xf numFmtId="44" fontId="0" fillId="0" borderId="1" xfId="1" applyFont="1" applyFill="1" applyBorder="1"/>
    <xf numFmtId="44" fontId="6" fillId="0" borderId="1" xfId="1" applyFont="1" applyFill="1" applyBorder="1" applyAlignment="1">
      <alignment vertical="center"/>
    </xf>
    <xf numFmtId="0" fontId="0" fillId="0" borderId="1" xfId="0" applyBorder="1" applyAlignment="1">
      <alignment vertical="top"/>
    </xf>
    <xf numFmtId="44" fontId="6" fillId="0" borderId="1" xfId="1" applyFont="1" applyFill="1" applyBorder="1" applyAlignment="1" applyProtection="1">
      <alignment vertical="center"/>
    </xf>
    <xf numFmtId="0" fontId="6" fillId="11" borderId="1" xfId="0" applyFont="1" applyFill="1" applyBorder="1" applyAlignment="1">
      <alignment horizontal="left" vertical="center"/>
    </xf>
    <xf numFmtId="44" fontId="10" fillId="12" borderId="1" xfId="1" applyFont="1" applyFill="1" applyBorder="1" applyAlignment="1" applyProtection="1">
      <alignment vertical="center"/>
    </xf>
    <xf numFmtId="44" fontId="6" fillId="11" borderId="1" xfId="1" applyFont="1" applyFill="1" applyBorder="1" applyAlignment="1">
      <alignment horizontal="left" vertical="center"/>
    </xf>
    <xf numFmtId="0" fontId="6" fillId="13" borderId="1" xfId="0" applyFont="1" applyFill="1" applyBorder="1" applyAlignment="1">
      <alignment vertical="center"/>
    </xf>
    <xf numFmtId="44" fontId="11" fillId="13" borderId="1" xfId="1" applyFont="1" applyFill="1" applyBorder="1" applyAlignment="1">
      <alignment vertical="center"/>
    </xf>
    <xf numFmtId="44" fontId="11" fillId="5" borderId="1" xfId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44" fontId="11" fillId="11" borderId="1" xfId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44" fontId="11" fillId="13" borderId="1" xfId="1" applyFont="1" applyFill="1" applyBorder="1" applyAlignment="1">
      <alignment horizontal="right"/>
    </xf>
    <xf numFmtId="44" fontId="6" fillId="13" borderId="1" xfId="1" applyFont="1" applyFill="1" applyBorder="1" applyAlignment="1">
      <alignment vertical="center"/>
    </xf>
    <xf numFmtId="0" fontId="10" fillId="11" borderId="1" xfId="0" applyFont="1" applyFill="1" applyBorder="1" applyAlignment="1">
      <alignment horizontal="left" vertical="center"/>
    </xf>
    <xf numFmtId="44" fontId="10" fillId="12" borderId="1" xfId="0" applyNumberFormat="1" applyFont="1" applyFill="1" applyBorder="1"/>
    <xf numFmtId="44" fontId="11" fillId="6" borderId="1" xfId="1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4" fontId="13" fillId="5" borderId="1" xfId="1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4924425</xdr:colOff>
          <xdr:row>0</xdr:row>
          <xdr:rowOff>1085850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3D79-5A8E-4297-A686-FC9A9C393796}">
  <sheetPr>
    <pageSetUpPr fitToPage="1"/>
  </sheetPr>
  <dimension ref="A1:B201"/>
  <sheetViews>
    <sheetView tabSelected="1" workbookViewId="0">
      <selection activeCell="A207" sqref="A207"/>
    </sheetView>
  </sheetViews>
  <sheetFormatPr defaultRowHeight="13.5" customHeight="1" x14ac:dyDescent="0.25"/>
  <cols>
    <col min="1" max="1" width="88" customWidth="1"/>
    <col min="2" max="2" width="75.5703125" customWidth="1"/>
    <col min="3" max="16384" width="9.140625" style="2"/>
  </cols>
  <sheetData>
    <row r="1" spans="1:2" ht="96" customHeight="1" x14ac:dyDescent="0.25"/>
    <row r="2" spans="1:2" ht="13.5" customHeight="1" x14ac:dyDescent="0.25">
      <c r="A2" s="87" t="s">
        <v>0</v>
      </c>
      <c r="B2" s="87"/>
    </row>
    <row r="3" spans="1:2" ht="13.5" customHeight="1" x14ac:dyDescent="0.25">
      <c r="A3" s="87"/>
      <c r="B3" s="87"/>
    </row>
    <row r="4" spans="1:2" ht="13.5" customHeight="1" x14ac:dyDescent="0.25">
      <c r="A4" s="87"/>
      <c r="B4" s="87"/>
    </row>
    <row r="5" spans="1:2" ht="13.5" customHeight="1" x14ac:dyDescent="0.25">
      <c r="A5" s="87"/>
      <c r="B5" s="87"/>
    </row>
    <row r="6" spans="1:2" ht="13.5" customHeight="1" x14ac:dyDescent="0.25">
      <c r="A6" s="87"/>
      <c r="B6" s="87"/>
    </row>
    <row r="7" spans="1:2" ht="4.5" customHeight="1" x14ac:dyDescent="0.25">
      <c r="A7" s="87"/>
      <c r="B7" s="87"/>
    </row>
    <row r="8" spans="1:2" ht="24.75" customHeight="1" x14ac:dyDescent="0.25">
      <c r="A8" s="90" t="s">
        <v>105</v>
      </c>
      <c r="B8" s="91"/>
    </row>
    <row r="9" spans="1:2" ht="24.75" customHeight="1" x14ac:dyDescent="0.25">
      <c r="A9" s="90" t="s">
        <v>106</v>
      </c>
      <c r="B9" s="91"/>
    </row>
    <row r="10" spans="1:2" ht="13.5" customHeight="1" x14ac:dyDescent="0.25">
      <c r="A10" s="88" t="s">
        <v>1</v>
      </c>
      <c r="B10" s="88"/>
    </row>
    <row r="11" spans="1:2" ht="13.5" customHeight="1" x14ac:dyDescent="0.25">
      <c r="A11" s="10" t="s">
        <v>2</v>
      </c>
      <c r="B11" s="25"/>
    </row>
    <row r="12" spans="1:2" ht="13.5" customHeight="1" x14ac:dyDescent="0.25">
      <c r="A12" s="89" t="s">
        <v>3</v>
      </c>
      <c r="B12" s="89"/>
    </row>
    <row r="13" spans="1:2" ht="13.5" customHeight="1" x14ac:dyDescent="0.25">
      <c r="A13" s="26" t="s">
        <v>4</v>
      </c>
      <c r="B13" s="25"/>
    </row>
    <row r="14" spans="1:2" ht="13.5" customHeight="1" x14ac:dyDescent="0.25">
      <c r="A14" s="89" t="s">
        <v>5</v>
      </c>
      <c r="B14" s="89"/>
    </row>
    <row r="15" spans="1:2" ht="13.5" customHeight="1" x14ac:dyDescent="0.25">
      <c r="A15" s="26" t="s">
        <v>6</v>
      </c>
      <c r="B15" s="25"/>
    </row>
    <row r="16" spans="1:2" ht="13.5" customHeight="1" x14ac:dyDescent="0.25">
      <c r="A16" s="26" t="s">
        <v>7</v>
      </c>
      <c r="B16" s="26"/>
    </row>
    <row r="17" spans="1:2" ht="13.5" customHeight="1" x14ac:dyDescent="0.25">
      <c r="A17" s="89" t="s">
        <v>85</v>
      </c>
      <c r="B17" s="89"/>
    </row>
    <row r="18" spans="1:2" ht="13.5" customHeight="1" x14ac:dyDescent="0.25">
      <c r="A18" s="26"/>
      <c r="B18" s="25"/>
    </row>
    <row r="19" spans="1:2" ht="13.5" customHeight="1" x14ac:dyDescent="0.25">
      <c r="A19" s="27" t="s">
        <v>86</v>
      </c>
      <c r="B19" s="28"/>
    </row>
    <row r="20" spans="1:2" ht="13.5" customHeight="1" x14ac:dyDescent="0.25">
      <c r="A20" s="27" t="s">
        <v>8</v>
      </c>
      <c r="B20" s="28"/>
    </row>
    <row r="21" spans="1:2" ht="13.5" customHeight="1" x14ac:dyDescent="0.25">
      <c r="A21" s="27"/>
      <c r="B21" s="28"/>
    </row>
    <row r="22" spans="1:2" ht="13.5" customHeight="1" x14ac:dyDescent="0.25">
      <c r="A22" s="85" t="s">
        <v>9</v>
      </c>
      <c r="B22" s="85"/>
    </row>
    <row r="23" spans="1:2" ht="13.5" customHeight="1" x14ac:dyDescent="0.25">
      <c r="A23" s="3"/>
      <c r="B23" s="86" t="s">
        <v>10</v>
      </c>
    </row>
    <row r="24" spans="1:2" ht="13.5" customHeight="1" x14ac:dyDescent="0.25">
      <c r="A24" s="4" t="s">
        <v>107</v>
      </c>
      <c r="B24" s="86"/>
    </row>
    <row r="25" spans="1:2" ht="13.5" customHeight="1" x14ac:dyDescent="0.25">
      <c r="A25" s="67" t="s">
        <v>11</v>
      </c>
      <c r="B25" s="68">
        <f>B26+B27+B39</f>
        <v>38892855.910000004</v>
      </c>
    </row>
    <row r="26" spans="1:2" ht="13.5" customHeight="1" x14ac:dyDescent="0.25">
      <c r="A26" s="5" t="s">
        <v>12</v>
      </c>
      <c r="B26" s="59">
        <v>0</v>
      </c>
    </row>
    <row r="27" spans="1:2" ht="13.5" customHeight="1" x14ac:dyDescent="0.25">
      <c r="A27" s="45" t="s">
        <v>13</v>
      </c>
      <c r="B27" s="59">
        <f>B38+B37+B36+B35+B34+B33+B32+B31+B30+B29</f>
        <v>5919.63</v>
      </c>
    </row>
    <row r="28" spans="1:2" ht="13.5" customHeight="1" x14ac:dyDescent="0.25">
      <c r="A28" s="45" t="s">
        <v>109</v>
      </c>
      <c r="B28" s="60">
        <v>0</v>
      </c>
    </row>
    <row r="29" spans="1:2" ht="13.5" customHeight="1" x14ac:dyDescent="0.25">
      <c r="A29" s="5" t="s">
        <v>110</v>
      </c>
      <c r="B29" s="58">
        <v>0</v>
      </c>
    </row>
    <row r="30" spans="1:2" ht="13.5" customHeight="1" x14ac:dyDescent="0.25">
      <c r="A30" s="5" t="s">
        <v>14</v>
      </c>
      <c r="B30" s="58">
        <v>0</v>
      </c>
    </row>
    <row r="31" spans="1:2" ht="13.5" customHeight="1" x14ac:dyDescent="0.25">
      <c r="A31" s="5" t="s">
        <v>111</v>
      </c>
      <c r="B31" s="58">
        <v>0</v>
      </c>
    </row>
    <row r="32" spans="1:2" ht="13.5" customHeight="1" x14ac:dyDescent="0.25">
      <c r="A32" s="5" t="s">
        <v>15</v>
      </c>
      <c r="B32" s="29">
        <v>5762.06</v>
      </c>
    </row>
    <row r="33" spans="1:2" ht="13.5" customHeight="1" x14ac:dyDescent="0.25">
      <c r="A33" s="5" t="s">
        <v>108</v>
      </c>
      <c r="B33" s="29">
        <v>0</v>
      </c>
    </row>
    <row r="34" spans="1:2" ht="13.5" customHeight="1" x14ac:dyDescent="0.25">
      <c r="A34" s="5" t="s">
        <v>93</v>
      </c>
      <c r="B34" s="29">
        <v>0</v>
      </c>
    </row>
    <row r="35" spans="1:2" ht="13.5" customHeight="1" x14ac:dyDescent="0.25">
      <c r="A35" s="5" t="s">
        <v>94</v>
      </c>
      <c r="B35" s="29">
        <v>0</v>
      </c>
    </row>
    <row r="36" spans="1:2" ht="13.5" customHeight="1" x14ac:dyDescent="0.25">
      <c r="A36" s="5" t="s">
        <v>16</v>
      </c>
      <c r="B36" s="29">
        <v>157.57</v>
      </c>
    </row>
    <row r="37" spans="1:2" ht="13.5" customHeight="1" x14ac:dyDescent="0.25">
      <c r="A37" s="5" t="s">
        <v>112</v>
      </c>
      <c r="B37" s="29">
        <v>0</v>
      </c>
    </row>
    <row r="38" spans="1:2" ht="13.5" customHeight="1" x14ac:dyDescent="0.25">
      <c r="A38" s="5" t="s">
        <v>17</v>
      </c>
      <c r="B38" s="30">
        <v>0</v>
      </c>
    </row>
    <row r="39" spans="1:2" ht="13.5" customHeight="1" x14ac:dyDescent="0.25">
      <c r="A39" s="45" t="s">
        <v>18</v>
      </c>
      <c r="B39" s="46">
        <f>B50+B49+B48+B47+B46+B45+B44+B43+B42+B41+B40</f>
        <v>38886936.280000001</v>
      </c>
    </row>
    <row r="40" spans="1:2" ht="13.5" customHeight="1" x14ac:dyDescent="0.25">
      <c r="A40" s="5" t="s">
        <v>113</v>
      </c>
      <c r="B40" s="30">
        <v>0.03</v>
      </c>
    </row>
    <row r="41" spans="1:2" ht="13.5" customHeight="1" x14ac:dyDescent="0.25">
      <c r="A41" s="5" t="s">
        <v>19</v>
      </c>
      <c r="B41" s="30">
        <v>608187.74</v>
      </c>
    </row>
    <row r="42" spans="1:2" ht="13.5" customHeight="1" x14ac:dyDescent="0.25">
      <c r="A42" s="5" t="s">
        <v>114</v>
      </c>
      <c r="B42" s="30">
        <v>0</v>
      </c>
    </row>
    <row r="43" spans="1:2" ht="13.5" customHeight="1" x14ac:dyDescent="0.25">
      <c r="A43" s="5" t="s">
        <v>21</v>
      </c>
      <c r="B43" s="30">
        <v>1124969.32</v>
      </c>
    </row>
    <row r="44" spans="1:2" ht="13.5" customHeight="1" x14ac:dyDescent="0.25">
      <c r="A44" s="5" t="s">
        <v>115</v>
      </c>
      <c r="B44" s="30"/>
    </row>
    <row r="45" spans="1:2" ht="13.5" customHeight="1" x14ac:dyDescent="0.25">
      <c r="A45" s="5" t="s">
        <v>69</v>
      </c>
      <c r="B45" s="30">
        <v>20981041.52</v>
      </c>
    </row>
    <row r="46" spans="1:2" ht="13.5" customHeight="1" x14ac:dyDescent="0.25">
      <c r="A46" s="5" t="s">
        <v>116</v>
      </c>
      <c r="B46" s="30"/>
    </row>
    <row r="47" spans="1:2" ht="13.5" customHeight="1" x14ac:dyDescent="0.25">
      <c r="A47" s="5" t="s">
        <v>88</v>
      </c>
      <c r="B47" s="30">
        <v>15798498.4</v>
      </c>
    </row>
    <row r="48" spans="1:2" ht="13.5" customHeight="1" x14ac:dyDescent="0.25">
      <c r="A48" s="5" t="s">
        <v>117</v>
      </c>
      <c r="B48" s="30">
        <v>326439.43</v>
      </c>
    </row>
    <row r="49" spans="1:2" ht="13.5" customHeight="1" x14ac:dyDescent="0.25">
      <c r="A49" s="5" t="s">
        <v>90</v>
      </c>
      <c r="B49" s="30">
        <v>47799.839999999997</v>
      </c>
    </row>
    <row r="50" spans="1:2" ht="13.5" customHeight="1" x14ac:dyDescent="0.25">
      <c r="A50" s="5" t="s">
        <v>118</v>
      </c>
      <c r="B50" s="30">
        <v>0</v>
      </c>
    </row>
    <row r="51" spans="1:2" ht="13.5" customHeight="1" x14ac:dyDescent="0.25">
      <c r="A51" s="7" t="s">
        <v>23</v>
      </c>
      <c r="B51" s="31">
        <f>B26+B27+B39</f>
        <v>38892855.910000004</v>
      </c>
    </row>
    <row r="52" spans="1:2" ht="13.5" customHeight="1" x14ac:dyDescent="0.25">
      <c r="A52" s="8"/>
      <c r="B52" s="29"/>
    </row>
    <row r="53" spans="1:2" ht="13.5" customHeight="1" x14ac:dyDescent="0.25">
      <c r="A53" s="67" t="s">
        <v>24</v>
      </c>
      <c r="B53" s="69">
        <f>SUM(B54+B59+B61+B73+B75)</f>
        <v>6056230.5799999991</v>
      </c>
    </row>
    <row r="54" spans="1:2" ht="13.5" customHeight="1" x14ac:dyDescent="0.25">
      <c r="A54" s="47" t="s">
        <v>96</v>
      </c>
      <c r="B54" s="31">
        <f>B55+B56+B57+B58</f>
        <v>5764170.9799999995</v>
      </c>
    </row>
    <row r="55" spans="1:2" ht="13.5" customHeight="1" x14ac:dyDescent="0.25">
      <c r="A55" s="9" t="s">
        <v>98</v>
      </c>
      <c r="B55" s="30">
        <v>0</v>
      </c>
    </row>
    <row r="56" spans="1:2" ht="13.5" customHeight="1" x14ac:dyDescent="0.25">
      <c r="A56" s="9" t="s">
        <v>99</v>
      </c>
      <c r="B56" s="30">
        <v>0</v>
      </c>
    </row>
    <row r="57" spans="1:2" ht="13.5" customHeight="1" x14ac:dyDescent="0.25">
      <c r="A57" s="9" t="s">
        <v>100</v>
      </c>
      <c r="B57" s="30">
        <v>5728089.8499999996</v>
      </c>
    </row>
    <row r="58" spans="1:2" ht="13.5" customHeight="1" x14ac:dyDescent="0.25">
      <c r="A58" s="9" t="s">
        <v>101</v>
      </c>
      <c r="B58" s="30">
        <v>36081.129999999997</v>
      </c>
    </row>
    <row r="59" spans="1:2" ht="13.5" customHeight="1" x14ac:dyDescent="0.25">
      <c r="A59" s="47" t="s">
        <v>25</v>
      </c>
      <c r="B59" s="48">
        <f>B60</f>
        <v>0</v>
      </c>
    </row>
    <row r="60" spans="1:2" ht="13.5" customHeight="1" x14ac:dyDescent="0.25">
      <c r="A60" s="9" t="s">
        <v>97</v>
      </c>
      <c r="B60" s="32">
        <v>0</v>
      </c>
    </row>
    <row r="61" spans="1:2" ht="13.5" customHeight="1" x14ac:dyDescent="0.25">
      <c r="A61" s="55" t="s">
        <v>26</v>
      </c>
      <c r="B61" s="61">
        <f>B72+B71+B70+B69+B68+B67+B66+B65+B64+B63+B62</f>
        <v>290300.75</v>
      </c>
    </row>
    <row r="62" spans="1:2" ht="13.5" customHeight="1" x14ac:dyDescent="0.25">
      <c r="A62" s="62" t="s">
        <v>132</v>
      </c>
      <c r="B62" s="63">
        <v>0</v>
      </c>
    </row>
    <row r="63" spans="1:2" ht="13.5" customHeight="1" x14ac:dyDescent="0.25">
      <c r="A63" s="62" t="s">
        <v>143</v>
      </c>
      <c r="B63" s="63">
        <v>55.53</v>
      </c>
    </row>
    <row r="64" spans="1:2" ht="13.5" customHeight="1" x14ac:dyDescent="0.25">
      <c r="A64" s="62" t="s">
        <v>146</v>
      </c>
      <c r="B64" s="63">
        <v>0</v>
      </c>
    </row>
    <row r="65" spans="1:2" ht="13.5" customHeight="1" x14ac:dyDescent="0.25">
      <c r="A65" s="62" t="s">
        <v>141</v>
      </c>
      <c r="B65" s="63">
        <v>0</v>
      </c>
    </row>
    <row r="66" spans="1:2" ht="13.5" customHeight="1" x14ac:dyDescent="0.25">
      <c r="A66" s="62" t="s">
        <v>134</v>
      </c>
      <c r="B66" s="63">
        <v>9871.16</v>
      </c>
    </row>
    <row r="67" spans="1:2" ht="13.5" customHeight="1" x14ac:dyDescent="0.25">
      <c r="A67" s="62" t="s">
        <v>140</v>
      </c>
      <c r="B67" s="63">
        <v>134038.18</v>
      </c>
    </row>
    <row r="68" spans="1:2" ht="13.5" customHeight="1" x14ac:dyDescent="0.25">
      <c r="A68" s="62" t="s">
        <v>145</v>
      </c>
      <c r="B68" s="63">
        <v>0</v>
      </c>
    </row>
    <row r="69" spans="1:2" ht="13.5" customHeight="1" x14ac:dyDescent="0.25">
      <c r="A69" s="62" t="s">
        <v>91</v>
      </c>
      <c r="B69" s="63">
        <v>145985.59</v>
      </c>
    </row>
    <row r="70" spans="1:2" ht="13.5" customHeight="1" x14ac:dyDescent="0.25">
      <c r="A70" s="62" t="s">
        <v>90</v>
      </c>
      <c r="B70" s="63">
        <v>350.29</v>
      </c>
    </row>
    <row r="71" spans="1:2" ht="13.5" customHeight="1" x14ac:dyDescent="0.25">
      <c r="A71" s="62" t="s">
        <v>139</v>
      </c>
      <c r="B71" s="63">
        <v>0</v>
      </c>
    </row>
    <row r="72" spans="1:2" ht="13.5" customHeight="1" x14ac:dyDescent="0.25">
      <c r="A72" s="62" t="s">
        <v>22</v>
      </c>
      <c r="B72" s="63">
        <v>0</v>
      </c>
    </row>
    <row r="73" spans="1:2" ht="13.5" customHeight="1" x14ac:dyDescent="0.25">
      <c r="A73" s="55" t="s">
        <v>27</v>
      </c>
      <c r="B73" s="61">
        <f>B74</f>
        <v>1758.85</v>
      </c>
    </row>
    <row r="74" spans="1:2" ht="13.5" customHeight="1" x14ac:dyDescent="0.25">
      <c r="A74" s="62" t="s">
        <v>89</v>
      </c>
      <c r="B74" s="63">
        <v>1758.85</v>
      </c>
    </row>
    <row r="75" spans="1:2" ht="13.5" customHeight="1" x14ac:dyDescent="0.25">
      <c r="A75" s="55" t="s">
        <v>28</v>
      </c>
      <c r="B75" s="61">
        <v>0</v>
      </c>
    </row>
    <row r="76" spans="1:2" ht="13.5" customHeight="1" x14ac:dyDescent="0.25">
      <c r="A76" s="10" t="s">
        <v>29</v>
      </c>
      <c r="B76" s="30">
        <v>5379.64</v>
      </c>
    </row>
    <row r="77" spans="1:2" ht="13.5" customHeight="1" x14ac:dyDescent="0.25">
      <c r="A77" s="10" t="s">
        <v>82</v>
      </c>
      <c r="B77" s="30">
        <v>0</v>
      </c>
    </row>
    <row r="78" spans="1:2" ht="13.5" customHeight="1" x14ac:dyDescent="0.25">
      <c r="A78" s="10" t="s">
        <v>87</v>
      </c>
      <c r="B78" s="30">
        <v>0</v>
      </c>
    </row>
    <row r="79" spans="1:2" ht="13.5" customHeight="1" x14ac:dyDescent="0.25">
      <c r="A79" s="10" t="s">
        <v>30</v>
      </c>
      <c r="B79" s="30">
        <v>0</v>
      </c>
    </row>
    <row r="80" spans="1:2" ht="13.5" customHeight="1" x14ac:dyDescent="0.25">
      <c r="A80" s="10" t="s">
        <v>84</v>
      </c>
      <c r="B80" s="30">
        <v>0</v>
      </c>
    </row>
    <row r="81" spans="1:2" ht="13.5" customHeight="1" x14ac:dyDescent="0.25">
      <c r="A81" s="10" t="s">
        <v>31</v>
      </c>
      <c r="B81" s="30">
        <v>0</v>
      </c>
    </row>
    <row r="82" spans="1:2" ht="13.5" customHeight="1" x14ac:dyDescent="0.25">
      <c r="A82" s="10" t="s">
        <v>103</v>
      </c>
      <c r="B82" s="30">
        <v>0</v>
      </c>
    </row>
    <row r="83" spans="1:2" ht="13.5" customHeight="1" x14ac:dyDescent="0.25">
      <c r="A83" s="10" t="s">
        <v>32</v>
      </c>
      <c r="B83" s="32">
        <v>0</v>
      </c>
    </row>
    <row r="84" spans="1:2" ht="13.5" customHeight="1" x14ac:dyDescent="0.25">
      <c r="A84" s="11" t="s">
        <v>33</v>
      </c>
      <c r="B84" s="80">
        <f>B54+B61+B73+B76</f>
        <v>6061610.2199999988</v>
      </c>
    </row>
    <row r="85" spans="1:2" ht="13.5" customHeight="1" x14ac:dyDescent="0.25">
      <c r="A85" s="12"/>
      <c r="B85" s="13"/>
    </row>
    <row r="86" spans="1:2" ht="13.5" customHeight="1" x14ac:dyDescent="0.25">
      <c r="A86" s="70" t="s">
        <v>34</v>
      </c>
      <c r="B86" s="71">
        <f>SUM(B87+B98)</f>
        <v>29214909.850000001</v>
      </c>
    </row>
    <row r="87" spans="1:2" ht="13.5" customHeight="1" x14ac:dyDescent="0.25">
      <c r="A87" s="47" t="s">
        <v>35</v>
      </c>
      <c r="B87" s="48">
        <f>B97+B96+B95+B94+B92+B93+B91+B90+B89+B88</f>
        <v>29084483.530000001</v>
      </c>
    </row>
    <row r="88" spans="1:2" ht="13.5" customHeight="1" x14ac:dyDescent="0.25">
      <c r="A88" s="8" t="s">
        <v>132</v>
      </c>
      <c r="B88" s="30">
        <v>0</v>
      </c>
    </row>
    <row r="89" spans="1:2" ht="13.5" customHeight="1" x14ac:dyDescent="0.25">
      <c r="A89" s="8" t="s">
        <v>143</v>
      </c>
      <c r="B89" s="30">
        <v>461829.63</v>
      </c>
    </row>
    <row r="90" spans="1:2" ht="13.5" customHeight="1" x14ac:dyDescent="0.25">
      <c r="A90" s="8" t="s">
        <v>141</v>
      </c>
      <c r="B90" s="30">
        <v>0</v>
      </c>
    </row>
    <row r="91" spans="1:2" ht="13.5" customHeight="1" x14ac:dyDescent="0.25">
      <c r="A91" s="8" t="s">
        <v>134</v>
      </c>
      <c r="B91" s="32">
        <v>0</v>
      </c>
    </row>
    <row r="92" spans="1:2" ht="13.5" customHeight="1" x14ac:dyDescent="0.25">
      <c r="A92" s="5" t="s">
        <v>140</v>
      </c>
      <c r="B92" s="32">
        <v>24950303.550000001</v>
      </c>
    </row>
    <row r="93" spans="1:2" ht="13.5" customHeight="1" x14ac:dyDescent="0.25">
      <c r="A93" s="5" t="s">
        <v>139</v>
      </c>
      <c r="B93" s="30">
        <v>0</v>
      </c>
    </row>
    <row r="94" spans="1:2" ht="13.5" customHeight="1" x14ac:dyDescent="0.25">
      <c r="A94" s="5" t="s">
        <v>144</v>
      </c>
      <c r="B94" s="30">
        <v>0</v>
      </c>
    </row>
    <row r="95" spans="1:2" ht="13.5" customHeight="1" x14ac:dyDescent="0.25">
      <c r="A95" s="5" t="s">
        <v>91</v>
      </c>
      <c r="B95" s="30">
        <v>3609681.42</v>
      </c>
    </row>
    <row r="96" spans="1:2" ht="13.5" customHeight="1" x14ac:dyDescent="0.25">
      <c r="A96" s="5" t="s">
        <v>90</v>
      </c>
      <c r="B96" s="30">
        <v>62668.93</v>
      </c>
    </row>
    <row r="97" spans="1:2" ht="13.5" customHeight="1" x14ac:dyDescent="0.25">
      <c r="A97" s="8" t="s">
        <v>22</v>
      </c>
      <c r="B97" s="30">
        <v>0</v>
      </c>
    </row>
    <row r="98" spans="1:2" ht="13.5" customHeight="1" x14ac:dyDescent="0.25">
      <c r="A98" s="47" t="s">
        <v>36</v>
      </c>
      <c r="B98" s="48">
        <f>B99</f>
        <v>130426.32</v>
      </c>
    </row>
    <row r="99" spans="1:2" ht="13.5" customHeight="1" x14ac:dyDescent="0.25">
      <c r="A99" s="5" t="s">
        <v>89</v>
      </c>
      <c r="B99" s="30">
        <v>130426.32</v>
      </c>
    </row>
    <row r="100" spans="1:2" ht="13.5" customHeight="1" x14ac:dyDescent="0.25">
      <c r="A100" s="11" t="s">
        <v>37</v>
      </c>
      <c r="B100" s="34">
        <f>B87+B98</f>
        <v>29214909.850000001</v>
      </c>
    </row>
    <row r="101" spans="1:2" ht="13.5" customHeight="1" x14ac:dyDescent="0.25">
      <c r="A101" s="15"/>
      <c r="B101" s="16"/>
    </row>
    <row r="102" spans="1:2" ht="13.5" customHeight="1" x14ac:dyDescent="0.25">
      <c r="A102" s="73" t="s">
        <v>38</v>
      </c>
      <c r="B102" s="74">
        <f>SUM(B103+B115)</f>
        <v>29824787.16</v>
      </c>
    </row>
    <row r="103" spans="1:2" ht="13.5" customHeight="1" x14ac:dyDescent="0.25">
      <c r="A103" s="49" t="s">
        <v>39</v>
      </c>
      <c r="B103" s="72">
        <f>SUM(B104+B105+B106+B107+B108+B109+B110+B111+B112+B113)</f>
        <v>29824787.16</v>
      </c>
    </row>
    <row r="104" spans="1:2" ht="13.5" customHeight="1" x14ac:dyDescent="0.25">
      <c r="A104" s="8" t="s">
        <v>132</v>
      </c>
      <c r="B104" s="30">
        <v>0</v>
      </c>
    </row>
    <row r="105" spans="1:2" ht="13.5" customHeight="1" x14ac:dyDescent="0.25">
      <c r="A105" s="8" t="s">
        <v>143</v>
      </c>
      <c r="B105" s="30">
        <v>4002.38</v>
      </c>
    </row>
    <row r="106" spans="1:2" ht="13.5" customHeight="1" x14ac:dyDescent="0.25">
      <c r="A106" s="8" t="s">
        <v>142</v>
      </c>
      <c r="B106" s="30">
        <v>0</v>
      </c>
    </row>
    <row r="107" spans="1:2" ht="13.5" customHeight="1" x14ac:dyDescent="0.25">
      <c r="A107" s="8" t="s">
        <v>141</v>
      </c>
      <c r="B107" s="30">
        <v>0</v>
      </c>
    </row>
    <row r="108" spans="1:2" ht="13.5" customHeight="1" x14ac:dyDescent="0.25">
      <c r="A108" s="8" t="s">
        <v>21</v>
      </c>
      <c r="B108" s="30">
        <v>0</v>
      </c>
    </row>
    <row r="109" spans="1:2" ht="13.5" customHeight="1" x14ac:dyDescent="0.25">
      <c r="A109" s="5" t="s">
        <v>140</v>
      </c>
      <c r="B109" s="35">
        <v>24878303.550000001</v>
      </c>
    </row>
    <row r="110" spans="1:2" ht="13.5" customHeight="1" x14ac:dyDescent="0.25">
      <c r="A110" s="5" t="s">
        <v>139</v>
      </c>
      <c r="B110" s="63">
        <v>0</v>
      </c>
    </row>
    <row r="111" spans="1:2" ht="13.5" customHeight="1" x14ac:dyDescent="0.25">
      <c r="A111" s="5" t="s">
        <v>91</v>
      </c>
      <c r="B111" s="63">
        <v>4906400.0999999996</v>
      </c>
    </row>
    <row r="112" spans="1:2" ht="13.5" customHeight="1" x14ac:dyDescent="0.25">
      <c r="A112" s="5" t="s">
        <v>90</v>
      </c>
      <c r="B112" s="63">
        <v>36081.129999999997</v>
      </c>
    </row>
    <row r="113" spans="1:2" ht="13.5" customHeight="1" x14ac:dyDescent="0.25">
      <c r="A113" s="8" t="s">
        <v>22</v>
      </c>
      <c r="B113" s="63">
        <v>0</v>
      </c>
    </row>
    <row r="114" spans="1:2" ht="13.5" customHeight="1" x14ac:dyDescent="0.25">
      <c r="A114" s="55" t="s">
        <v>40</v>
      </c>
      <c r="B114" s="56">
        <f>SUM(B104:B113)</f>
        <v>29824787.16</v>
      </c>
    </row>
    <row r="115" spans="1:2" ht="13.5" customHeight="1" x14ac:dyDescent="0.25">
      <c r="A115" s="75" t="s">
        <v>41</v>
      </c>
      <c r="B115" s="56">
        <f>B116</f>
        <v>0</v>
      </c>
    </row>
    <row r="116" spans="1:2" ht="13.5" customHeight="1" x14ac:dyDescent="0.25">
      <c r="A116" s="5" t="s">
        <v>89</v>
      </c>
      <c r="B116" s="63">
        <v>0</v>
      </c>
    </row>
    <row r="117" spans="1:2" ht="13.5" customHeight="1" x14ac:dyDescent="0.25">
      <c r="A117" s="53" t="s">
        <v>42</v>
      </c>
      <c r="B117" s="54">
        <f>B115</f>
        <v>0</v>
      </c>
    </row>
    <row r="118" spans="1:2" ht="13.5" customHeight="1" x14ac:dyDescent="0.25">
      <c r="A118" s="14" t="s">
        <v>43</v>
      </c>
      <c r="B118" s="36">
        <f>B114+B117</f>
        <v>29824787.16</v>
      </c>
    </row>
    <row r="119" spans="1:2" ht="13.5" customHeight="1" x14ac:dyDescent="0.25">
      <c r="A119" s="15"/>
      <c r="B119" s="16"/>
    </row>
    <row r="120" spans="1:2" ht="13.5" customHeight="1" x14ac:dyDescent="0.25">
      <c r="A120" s="70" t="s">
        <v>44</v>
      </c>
      <c r="B120" s="76">
        <f>B122+B123+B124+B125+B127+B128</f>
        <v>5046175.669999999</v>
      </c>
    </row>
    <row r="121" spans="1:2" ht="13.5" customHeight="1" x14ac:dyDescent="0.25">
      <c r="A121" s="14" t="s">
        <v>45</v>
      </c>
      <c r="B121" s="64"/>
    </row>
    <row r="122" spans="1:2" ht="13.5" customHeight="1" x14ac:dyDescent="0.25">
      <c r="A122" s="18" t="s">
        <v>46</v>
      </c>
      <c r="B122" s="30">
        <v>887156.53</v>
      </c>
    </row>
    <row r="123" spans="1:2" ht="13.5" customHeight="1" x14ac:dyDescent="0.25">
      <c r="A123" s="19" t="s">
        <v>47</v>
      </c>
      <c r="B123" s="30">
        <v>2968056.78</v>
      </c>
    </row>
    <row r="124" spans="1:2" ht="13.5" customHeight="1" x14ac:dyDescent="0.25">
      <c r="A124" s="81" t="s">
        <v>120</v>
      </c>
      <c r="B124" s="82">
        <v>401846.83</v>
      </c>
    </row>
    <row r="125" spans="1:2" ht="13.5" customHeight="1" x14ac:dyDescent="0.25">
      <c r="A125" s="19" t="s">
        <v>121</v>
      </c>
      <c r="B125" s="30">
        <v>130627.8</v>
      </c>
    </row>
    <row r="126" spans="1:2" ht="13.5" customHeight="1" x14ac:dyDescent="0.25">
      <c r="A126" s="18" t="s">
        <v>122</v>
      </c>
      <c r="B126" s="32">
        <v>0</v>
      </c>
    </row>
    <row r="127" spans="1:2" ht="13.5" customHeight="1" x14ac:dyDescent="0.25">
      <c r="A127" s="18" t="s">
        <v>123</v>
      </c>
      <c r="B127" s="30">
        <v>225103.42</v>
      </c>
    </row>
    <row r="128" spans="1:2" ht="13.5" customHeight="1" x14ac:dyDescent="0.25">
      <c r="A128" s="18" t="s">
        <v>124</v>
      </c>
      <c r="B128" s="30">
        <v>433384.31</v>
      </c>
    </row>
    <row r="129" spans="1:2" ht="13.5" customHeight="1" x14ac:dyDescent="0.25">
      <c r="A129" s="20" t="s">
        <v>125</v>
      </c>
      <c r="B129" s="32"/>
    </row>
    <row r="130" spans="1:2" ht="13.5" customHeight="1" x14ac:dyDescent="0.25">
      <c r="A130" s="17" t="s">
        <v>126</v>
      </c>
      <c r="B130" s="48">
        <v>111967.12</v>
      </c>
    </row>
    <row r="131" spans="1:2" ht="13.5" customHeight="1" x14ac:dyDescent="0.25">
      <c r="A131" s="17" t="s">
        <v>48</v>
      </c>
      <c r="B131" s="30">
        <v>25630.73</v>
      </c>
    </row>
    <row r="132" spans="1:2" ht="13.5" customHeight="1" x14ac:dyDescent="0.25">
      <c r="A132" s="17" t="s">
        <v>49</v>
      </c>
      <c r="B132" s="30">
        <v>51190.55</v>
      </c>
    </row>
    <row r="133" spans="1:2" ht="13.5" customHeight="1" x14ac:dyDescent="0.25">
      <c r="A133" s="17" t="s">
        <v>50</v>
      </c>
      <c r="B133" s="30">
        <v>5739.19</v>
      </c>
    </row>
    <row r="134" spans="1:2" ht="13.5" customHeight="1" x14ac:dyDescent="0.25">
      <c r="A134" s="17" t="s">
        <v>51</v>
      </c>
      <c r="B134" s="30">
        <v>49.9</v>
      </c>
    </row>
    <row r="135" spans="1:2" ht="13.5" customHeight="1" x14ac:dyDescent="0.25">
      <c r="A135" s="17" t="s">
        <v>81</v>
      </c>
      <c r="B135" s="30">
        <v>0</v>
      </c>
    </row>
    <row r="136" spans="1:2" ht="13.5" customHeight="1" x14ac:dyDescent="0.25">
      <c r="A136" s="17" t="s">
        <v>119</v>
      </c>
      <c r="B136" s="30">
        <v>9181.9599999999991</v>
      </c>
    </row>
    <row r="137" spans="1:2" ht="13.5" customHeight="1" x14ac:dyDescent="0.25">
      <c r="A137" s="17" t="s">
        <v>52</v>
      </c>
      <c r="B137" s="30">
        <v>4000</v>
      </c>
    </row>
    <row r="138" spans="1:2" ht="13.5" customHeight="1" x14ac:dyDescent="0.25">
      <c r="A138" s="17" t="s">
        <v>32</v>
      </c>
      <c r="B138" s="32">
        <v>0</v>
      </c>
    </row>
    <row r="139" spans="1:2" ht="13.5" customHeight="1" x14ac:dyDescent="0.25">
      <c r="A139" s="17" t="s">
        <v>83</v>
      </c>
      <c r="B139" s="32">
        <v>13360.29</v>
      </c>
    </row>
    <row r="140" spans="1:2" ht="13.5" customHeight="1" x14ac:dyDescent="0.25">
      <c r="A140" s="17" t="s">
        <v>84</v>
      </c>
      <c r="B140" s="32">
        <v>0</v>
      </c>
    </row>
    <row r="141" spans="1:2" ht="13.5" customHeight="1" x14ac:dyDescent="0.25">
      <c r="A141" s="17" t="s">
        <v>53</v>
      </c>
      <c r="B141" s="32">
        <v>0</v>
      </c>
    </row>
    <row r="142" spans="1:2" ht="13.5" customHeight="1" x14ac:dyDescent="0.25">
      <c r="A142" s="17" t="s">
        <v>80</v>
      </c>
      <c r="B142" s="30">
        <v>2814.5</v>
      </c>
    </row>
    <row r="143" spans="1:2" ht="13.5" customHeight="1" x14ac:dyDescent="0.25">
      <c r="A143" s="21" t="s">
        <v>54</v>
      </c>
      <c r="B143" s="63"/>
    </row>
    <row r="144" spans="1:2" ht="13.5" customHeight="1" x14ac:dyDescent="0.25">
      <c r="A144" s="21" t="s">
        <v>104</v>
      </c>
      <c r="B144" s="63">
        <v>36.369999999999997</v>
      </c>
    </row>
    <row r="145" spans="1:2" ht="13.5" customHeight="1" x14ac:dyDescent="0.25">
      <c r="A145" s="15" t="s">
        <v>55</v>
      </c>
      <c r="B145" s="60">
        <f>B120+B130</f>
        <v>5158142.7899999991</v>
      </c>
    </row>
    <row r="146" spans="1:2" ht="13.5" customHeight="1" x14ac:dyDescent="0.25">
      <c r="A146" s="15"/>
      <c r="B146" s="6"/>
    </row>
    <row r="147" spans="1:2" ht="13.5" customHeight="1" x14ac:dyDescent="0.25">
      <c r="A147" s="70" t="s">
        <v>56</v>
      </c>
      <c r="B147" s="77">
        <f>SUM(B148+B149+B150+B151)</f>
        <v>517.79999999999995</v>
      </c>
    </row>
    <row r="148" spans="1:2" ht="13.5" customHeight="1" x14ac:dyDescent="0.25">
      <c r="A148" s="18" t="s">
        <v>57</v>
      </c>
      <c r="B148" s="32">
        <v>517.79999999999995</v>
      </c>
    </row>
    <row r="149" spans="1:2" ht="13.5" customHeight="1" x14ac:dyDescent="0.25">
      <c r="A149" s="18" t="s">
        <v>58</v>
      </c>
      <c r="B149" s="32">
        <v>0</v>
      </c>
    </row>
    <row r="150" spans="1:2" ht="13.5" customHeight="1" x14ac:dyDescent="0.25">
      <c r="A150" s="17" t="s">
        <v>59</v>
      </c>
      <c r="B150" s="37">
        <v>0</v>
      </c>
    </row>
    <row r="151" spans="1:2" ht="13.5" customHeight="1" x14ac:dyDescent="0.25">
      <c r="A151" s="17" t="s">
        <v>60</v>
      </c>
      <c r="B151" s="37">
        <v>0</v>
      </c>
    </row>
    <row r="152" spans="1:2" ht="13.5" customHeight="1" x14ac:dyDescent="0.25">
      <c r="A152" s="17" t="s">
        <v>127</v>
      </c>
      <c r="B152" s="37">
        <v>130110</v>
      </c>
    </row>
    <row r="153" spans="1:2" ht="13.5" customHeight="1" x14ac:dyDescent="0.25">
      <c r="A153" s="15" t="s">
        <v>61</v>
      </c>
      <c r="B153" s="33">
        <f>B148+B149+B150+B151</f>
        <v>517.79999999999995</v>
      </c>
    </row>
    <row r="154" spans="1:2" ht="13.5" customHeight="1" x14ac:dyDescent="0.25">
      <c r="A154" s="50" t="s">
        <v>102</v>
      </c>
      <c r="B154" s="51">
        <f>B145+B153</f>
        <v>5158660.5899999989</v>
      </c>
    </row>
    <row r="155" spans="1:2" ht="13.5" customHeight="1" x14ac:dyDescent="0.25">
      <c r="A155" s="15"/>
      <c r="B155" s="35"/>
    </row>
    <row r="156" spans="1:2" ht="13.5" customHeight="1" x14ac:dyDescent="0.25">
      <c r="A156" s="73" t="s">
        <v>62</v>
      </c>
      <c r="B156" s="74">
        <f>SUM(B157+B158)</f>
        <v>0</v>
      </c>
    </row>
    <row r="157" spans="1:2" ht="13.5" customHeight="1" x14ac:dyDescent="0.25">
      <c r="A157" s="44" t="s">
        <v>63</v>
      </c>
      <c r="B157" s="35">
        <v>0</v>
      </c>
    </row>
    <row r="158" spans="1:2" ht="13.5" customHeight="1" x14ac:dyDescent="0.25">
      <c r="A158" s="44" t="s">
        <v>64</v>
      </c>
      <c r="B158" s="38">
        <v>0</v>
      </c>
    </row>
    <row r="159" spans="1:2" ht="13.5" customHeight="1" x14ac:dyDescent="0.25">
      <c r="A159" s="22" t="s">
        <v>65</v>
      </c>
      <c r="B159" s="39">
        <f>B157+B158</f>
        <v>0</v>
      </c>
    </row>
    <row r="160" spans="1:2" ht="13.5" customHeight="1" x14ac:dyDescent="0.25">
      <c r="A160" s="83"/>
      <c r="B160" s="83"/>
    </row>
    <row r="161" spans="1:2" ht="13.5" customHeight="1" x14ac:dyDescent="0.25">
      <c r="A161" s="78" t="s">
        <v>147</v>
      </c>
      <c r="B161" s="79">
        <f>SUM(B162+B163+B175)</f>
        <v>39795970.649999991</v>
      </c>
    </row>
    <row r="162" spans="1:2" ht="13.5" customHeight="1" x14ac:dyDescent="0.25">
      <c r="A162" s="52" t="s">
        <v>66</v>
      </c>
      <c r="B162" s="57">
        <v>0</v>
      </c>
    </row>
    <row r="163" spans="1:2" ht="13.5" customHeight="1" x14ac:dyDescent="0.25">
      <c r="A163" s="52" t="s">
        <v>67</v>
      </c>
      <c r="B163" s="31">
        <f>B174+B173+B172+B171+B170+B169+B168+B167+B166+B165+B164</f>
        <v>7133.83</v>
      </c>
    </row>
    <row r="164" spans="1:2" ht="13.5" customHeight="1" x14ac:dyDescent="0.25">
      <c r="A164" s="5" t="s">
        <v>128</v>
      </c>
      <c r="B164" s="40">
        <v>0</v>
      </c>
    </row>
    <row r="165" spans="1:2" ht="13.5" customHeight="1" x14ac:dyDescent="0.25">
      <c r="A165" s="5" t="s">
        <v>130</v>
      </c>
      <c r="B165" s="40">
        <v>0</v>
      </c>
    </row>
    <row r="166" spans="1:2" ht="13.5" customHeight="1" x14ac:dyDescent="0.25">
      <c r="A166" s="5" t="s">
        <v>129</v>
      </c>
      <c r="B166" s="40">
        <v>0</v>
      </c>
    </row>
    <row r="167" spans="1:2" ht="13.5" customHeight="1" x14ac:dyDescent="0.25">
      <c r="A167" s="5" t="s">
        <v>14</v>
      </c>
      <c r="B167" s="40">
        <v>0</v>
      </c>
    </row>
    <row r="168" spans="1:2" ht="13.5" customHeight="1" x14ac:dyDescent="0.25">
      <c r="A168" s="5" t="s">
        <v>92</v>
      </c>
      <c r="B168" s="40">
        <v>0</v>
      </c>
    </row>
    <row r="169" spans="1:2" ht="13.5" customHeight="1" x14ac:dyDescent="0.25">
      <c r="A169" s="5" t="s">
        <v>93</v>
      </c>
      <c r="B169" s="40">
        <v>0</v>
      </c>
    </row>
    <row r="170" spans="1:2" ht="13.5" customHeight="1" x14ac:dyDescent="0.25">
      <c r="A170" s="5" t="s">
        <v>94</v>
      </c>
      <c r="B170" s="40">
        <v>0</v>
      </c>
    </row>
    <row r="171" spans="1:2" ht="13.5" customHeight="1" x14ac:dyDescent="0.25">
      <c r="A171" s="5" t="s">
        <v>138</v>
      </c>
      <c r="B171" s="40">
        <v>6996.16</v>
      </c>
    </row>
    <row r="172" spans="1:2" ht="13.5" customHeight="1" x14ac:dyDescent="0.25">
      <c r="A172" s="5" t="s">
        <v>16</v>
      </c>
      <c r="B172" s="40">
        <v>137.66999999999999</v>
      </c>
    </row>
    <row r="173" spans="1:2" ht="13.5" customHeight="1" x14ac:dyDescent="0.25">
      <c r="A173" s="5" t="s">
        <v>131</v>
      </c>
      <c r="B173" s="40">
        <v>0</v>
      </c>
    </row>
    <row r="174" spans="1:2" ht="13.5" customHeight="1" x14ac:dyDescent="0.25">
      <c r="A174" s="5" t="s">
        <v>139</v>
      </c>
      <c r="B174" s="30">
        <v>0</v>
      </c>
    </row>
    <row r="175" spans="1:2" ht="13.5" customHeight="1" x14ac:dyDescent="0.25">
      <c r="A175" s="52" t="s">
        <v>68</v>
      </c>
      <c r="B175" s="31">
        <f>B186+B185+B184+B183+B182+B181+B180+B179+B178+B177+B176</f>
        <v>39788836.819999993</v>
      </c>
    </row>
    <row r="176" spans="1:2" ht="13.5" customHeight="1" x14ac:dyDescent="0.25">
      <c r="A176" s="5" t="s">
        <v>132</v>
      </c>
      <c r="B176" s="30">
        <v>0.03</v>
      </c>
    </row>
    <row r="177" spans="1:2" ht="13.5" customHeight="1" x14ac:dyDescent="0.25">
      <c r="A177" s="5" t="s">
        <v>19</v>
      </c>
      <c r="B177" s="30">
        <v>150379.65</v>
      </c>
    </row>
    <row r="178" spans="1:2" ht="13.5" customHeight="1" x14ac:dyDescent="0.25">
      <c r="A178" s="5" t="s">
        <v>133</v>
      </c>
      <c r="B178" s="30">
        <v>0</v>
      </c>
    </row>
    <row r="179" spans="1:2" ht="13.5" customHeight="1" x14ac:dyDescent="0.25">
      <c r="A179" s="5" t="s">
        <v>20</v>
      </c>
      <c r="B179" s="30">
        <v>0</v>
      </c>
    </row>
    <row r="180" spans="1:2" ht="13.5" customHeight="1" x14ac:dyDescent="0.25">
      <c r="A180" s="5" t="s">
        <v>134</v>
      </c>
      <c r="B180" s="30">
        <v>1134840.48</v>
      </c>
    </row>
    <row r="181" spans="1:2" ht="13.5" customHeight="1" x14ac:dyDescent="0.25">
      <c r="A181" s="5" t="s">
        <v>69</v>
      </c>
      <c r="B181" s="30">
        <v>21043079.699999999</v>
      </c>
    </row>
    <row r="182" spans="1:2" ht="13.5" customHeight="1" x14ac:dyDescent="0.25">
      <c r="A182" s="5" t="s">
        <v>135</v>
      </c>
      <c r="B182" s="30">
        <v>0</v>
      </c>
    </row>
    <row r="183" spans="1:2" ht="13.5" customHeight="1" x14ac:dyDescent="0.25">
      <c r="A183" s="5" t="s">
        <v>88</v>
      </c>
      <c r="B183" s="30">
        <v>17241202.670000002</v>
      </c>
    </row>
    <row r="184" spans="1:2" ht="13.5" customHeight="1" x14ac:dyDescent="0.25">
      <c r="A184" s="5" t="s">
        <v>136</v>
      </c>
      <c r="B184" s="30">
        <v>197771.96</v>
      </c>
    </row>
    <row r="185" spans="1:2" ht="13.5" customHeight="1" x14ac:dyDescent="0.25">
      <c r="A185" s="5" t="s">
        <v>95</v>
      </c>
      <c r="B185" s="30">
        <v>21562.33</v>
      </c>
    </row>
    <row r="186" spans="1:2" ht="13.5" customHeight="1" x14ac:dyDescent="0.25">
      <c r="A186" s="5" t="s">
        <v>137</v>
      </c>
      <c r="B186" s="30">
        <v>0</v>
      </c>
    </row>
    <row r="187" spans="1:2" ht="13.5" customHeight="1" x14ac:dyDescent="0.25">
      <c r="A187" s="22" t="s">
        <v>70</v>
      </c>
      <c r="B187" s="31">
        <f>B163+B175</f>
        <v>39795970.649999991</v>
      </c>
    </row>
    <row r="188" spans="1:2" ht="13.5" customHeight="1" x14ac:dyDescent="0.25">
      <c r="A188" s="23" t="s">
        <v>71</v>
      </c>
      <c r="B188" s="41">
        <v>0</v>
      </c>
    </row>
    <row r="189" spans="1:2" ht="13.5" customHeight="1" x14ac:dyDescent="0.25">
      <c r="A189" s="24" t="s">
        <v>72</v>
      </c>
      <c r="B189" s="42">
        <v>0</v>
      </c>
    </row>
    <row r="190" spans="1:2" ht="13.5" customHeight="1" x14ac:dyDescent="0.25">
      <c r="A190" s="65" t="s">
        <v>73</v>
      </c>
      <c r="B190" s="66">
        <v>0</v>
      </c>
    </row>
    <row r="191" spans="1:2" ht="13.5" customHeight="1" x14ac:dyDescent="0.25">
      <c r="A191" s="65" t="s">
        <v>74</v>
      </c>
      <c r="B191" s="66">
        <v>0</v>
      </c>
    </row>
    <row r="192" spans="1:2" ht="13.5" customHeight="1" x14ac:dyDescent="0.25">
      <c r="A192" s="65" t="s">
        <v>75</v>
      </c>
      <c r="B192" s="66">
        <v>0</v>
      </c>
    </row>
    <row r="193" spans="1:2" ht="13.5" customHeight="1" x14ac:dyDescent="0.25">
      <c r="A193" s="1" t="s">
        <v>76</v>
      </c>
      <c r="B193" s="43">
        <f>B190+B191+B192</f>
        <v>0</v>
      </c>
    </row>
    <row r="194" spans="1:2" ht="13.5" customHeight="1" x14ac:dyDescent="0.25">
      <c r="A194" s="84" t="s">
        <v>77</v>
      </c>
      <c r="B194" s="84"/>
    </row>
    <row r="195" spans="1:2" ht="13.5" customHeight="1" x14ac:dyDescent="0.25">
      <c r="A195" s="84"/>
      <c r="B195" s="84"/>
    </row>
    <row r="196" spans="1:2" ht="13.5" customHeight="1" x14ac:dyDescent="0.25">
      <c r="A196" s="84"/>
      <c r="B196" s="84"/>
    </row>
    <row r="197" spans="1:2" ht="13.5" customHeight="1" x14ac:dyDescent="0.25">
      <c r="A197" t="s">
        <v>78</v>
      </c>
    </row>
    <row r="201" spans="1:2" ht="13.5" customHeight="1" x14ac:dyDescent="0.25">
      <c r="A201" t="s">
        <v>79</v>
      </c>
      <c r="B201" t="s">
        <v>148</v>
      </c>
    </row>
  </sheetData>
  <mergeCells count="11">
    <mergeCell ref="A160:B160"/>
    <mergeCell ref="A194:B196"/>
    <mergeCell ref="A22:B22"/>
    <mergeCell ref="B23:B2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7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2291" r:id="rId4">
          <objectPr defaultSiz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4924425</xdr:colOff>
                <xdr:row>0</xdr:row>
                <xdr:rowOff>1085850</xdr:rowOff>
              </to>
            </anchor>
          </objectPr>
        </oleObject>
      </mc:Choice>
      <mc:Fallback>
        <oleObject progId="Word.Document.12" shapeId="1229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Luciana Souza</cp:lastModifiedBy>
  <cp:revision>11</cp:revision>
  <cp:lastPrinted>2024-06-11T13:08:33Z</cp:lastPrinted>
  <dcterms:created xsi:type="dcterms:W3CDTF">2021-09-23T15:15:02Z</dcterms:created>
  <dcterms:modified xsi:type="dcterms:W3CDTF">2024-06-11T13:15:04Z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