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vrv\OneDrive\Área de Trabalho\RAQUEL\TRANSPARENCIA\0UNIDADES\1.1HUTRIN\"/>
    </mc:Choice>
  </mc:AlternateContent>
  <xr:revisionPtr revIDLastSave="0" documentId="8_{3E8D3A98-8FAE-44FB-9498-6434B503BC4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esempenho3Adt" sheetId="3" r:id="rId1"/>
    <sheet name="Desempenho4Adt" sheetId="4" r:id="rId2"/>
    <sheet name="Produção3Adt" sheetId="1" r:id="rId3"/>
    <sheet name="Produção4Adt" sheetId="2" r:id="rId4"/>
  </sheets>
  <definedNames>
    <definedName name="_xlnm.Print_Area" localSheetId="0">Desempenho3Adt!$A$1:$BR$83</definedName>
    <definedName name="_xlnm.Print_Area" localSheetId="1">Desempenho4Adt!$B$1:$BR$83</definedName>
    <definedName name="_xlnm.Print_Area" localSheetId="2">Produção3Adt!$A$1:$BZ$116</definedName>
    <definedName name="_xlnm.Print_Area" localSheetId="3">Produção4Adt!$A$1:$BZ$116</definedName>
    <definedName name="Inter_Graf" localSheetId="2">#REF!</definedName>
    <definedName name="Inter_Graf" localSheetId="3">#REF!</definedName>
    <definedName name="Inter_Graf">#REF!</definedName>
    <definedName name="_xlnm.Print_Titles" localSheetId="0">Desempenho3Adt!$1:$3</definedName>
    <definedName name="_xlnm.Print_Titles" localSheetId="1">Desempenho4Adt!$1:$3</definedName>
    <definedName name="_xlnm.Print_Titles" localSheetId="2">Produção3Adt!$1:$3</definedName>
    <definedName name="_xlnm.Print_Titles" localSheetId="3">Produção4Adt!$1:$3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83" i="4" l="1"/>
  <c r="BC82" i="4"/>
  <c r="BC81" i="4"/>
  <c r="AP81" i="4"/>
  <c r="BC80" i="4"/>
  <c r="AP80" i="4"/>
  <c r="BC79" i="4"/>
  <c r="AP79" i="4"/>
  <c r="BC78" i="4"/>
  <c r="BA78" i="4"/>
  <c r="AZ78" i="4"/>
  <c r="AR78" i="4"/>
  <c r="AP78" i="4"/>
  <c r="BC77" i="4"/>
  <c r="AP77" i="4"/>
  <c r="BC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BC75" i="4"/>
  <c r="AP75" i="4"/>
  <c r="BC74" i="4"/>
  <c r="AY74" i="4"/>
  <c r="AP74" i="4"/>
  <c r="BC73" i="4"/>
  <c r="AP73" i="4"/>
  <c r="BC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BC71" i="4"/>
  <c r="AP71" i="4"/>
  <c r="BC70" i="4"/>
  <c r="AP70" i="4"/>
  <c r="BE67" i="4"/>
  <c r="BE66" i="4"/>
  <c r="BA65" i="4"/>
  <c r="BA69" i="4" s="1"/>
  <c r="AZ65" i="4"/>
  <c r="AZ69" i="4"/>
  <c r="AY65" i="4"/>
  <c r="AY69" i="4"/>
  <c r="AX65" i="4"/>
  <c r="AX69" i="4" s="1"/>
  <c r="AW65" i="4"/>
  <c r="AW69" i="4" s="1"/>
  <c r="AV65" i="4"/>
  <c r="AV69" i="4"/>
  <c r="AU65" i="4"/>
  <c r="AU69" i="4"/>
  <c r="AT65" i="4"/>
  <c r="AT69" i="4"/>
  <c r="AS65" i="4"/>
  <c r="AS69" i="4" s="1"/>
  <c r="AR65" i="4"/>
  <c r="AR69" i="4"/>
  <c r="AQ65" i="4"/>
  <c r="AQ69" i="4"/>
  <c r="BA61" i="4"/>
  <c r="AZ61" i="4"/>
  <c r="AY61" i="4"/>
  <c r="AX61" i="4"/>
  <c r="AW61" i="4"/>
  <c r="AV61" i="4"/>
  <c r="AU61" i="4"/>
  <c r="AT61" i="4"/>
  <c r="AS61" i="4"/>
  <c r="AR61" i="4"/>
  <c r="AQ61" i="4"/>
  <c r="AX58" i="4"/>
  <c r="AX81" i="4"/>
  <c r="AY58" i="4"/>
  <c r="AY81" i="4"/>
  <c r="AW58" i="4"/>
  <c r="AW81" i="4"/>
  <c r="AV58" i="4"/>
  <c r="AV81" i="4"/>
  <c r="AS58" i="4"/>
  <c r="AS81" i="4"/>
  <c r="AR58" i="4"/>
  <c r="AR81" i="4"/>
  <c r="AQ58" i="4"/>
  <c r="AQ81" i="4"/>
  <c r="BA58" i="4"/>
  <c r="BA81" i="4"/>
  <c r="AZ58" i="4"/>
  <c r="AZ81" i="4"/>
  <c r="AU58" i="4"/>
  <c r="AU81" i="4"/>
  <c r="AT58" i="4"/>
  <c r="AT81" i="4"/>
  <c r="BF55" i="4"/>
  <c r="BF83" i="4"/>
  <c r="BR55" i="4"/>
  <c r="BR83" i="4"/>
  <c r="BQ55" i="4"/>
  <c r="BQ83" i="4"/>
  <c r="BP55" i="4"/>
  <c r="BP83" i="4"/>
  <c r="BO55" i="4"/>
  <c r="BO83" i="4" s="1"/>
  <c r="BN55" i="4"/>
  <c r="BN83" i="4" s="1"/>
  <c r="BM55" i="4"/>
  <c r="BM83" i="4"/>
  <c r="BL55" i="4"/>
  <c r="BL83" i="4" s="1"/>
  <c r="BK55" i="4"/>
  <c r="BK83" i="4"/>
  <c r="BJ55" i="4"/>
  <c r="BJ83" i="4"/>
  <c r="BI55" i="4"/>
  <c r="BI83" i="4"/>
  <c r="BH55" i="4"/>
  <c r="BH83" i="4"/>
  <c r="BG55" i="4"/>
  <c r="BG83" i="4" s="1"/>
  <c r="BE55" i="4"/>
  <c r="BE83" i="4"/>
  <c r="BD55" i="4"/>
  <c r="BD83" i="4"/>
  <c r="BR52" i="4"/>
  <c r="BR82" i="4"/>
  <c r="BQ52" i="4"/>
  <c r="BQ82" i="4"/>
  <c r="BP52" i="4"/>
  <c r="BP82" i="4"/>
  <c r="BO52" i="4"/>
  <c r="BO82" i="4"/>
  <c r="BN52" i="4"/>
  <c r="BN82" i="4" s="1"/>
  <c r="BM52" i="4"/>
  <c r="BM82" i="4"/>
  <c r="BL52" i="4"/>
  <c r="BL82" i="4"/>
  <c r="BK52" i="4"/>
  <c r="BK82" i="4" s="1"/>
  <c r="BJ52" i="4"/>
  <c r="BJ82" i="4"/>
  <c r="BI52" i="4"/>
  <c r="BI82" i="4"/>
  <c r="BH52" i="4"/>
  <c r="BH82" i="4"/>
  <c r="BG52" i="4"/>
  <c r="BG82" i="4"/>
  <c r="BE52" i="4"/>
  <c r="BE82" i="4"/>
  <c r="BD52" i="4"/>
  <c r="BD82" i="4"/>
  <c r="BG49" i="4"/>
  <c r="BG81" i="4"/>
  <c r="BF49" i="4"/>
  <c r="BF81" i="4" s="1"/>
  <c r="BR49" i="4"/>
  <c r="BR81" i="4"/>
  <c r="BQ49" i="4"/>
  <c r="BQ81" i="4"/>
  <c r="BP49" i="4"/>
  <c r="BP81" i="4"/>
  <c r="BO49" i="4"/>
  <c r="BO81" i="4" s="1"/>
  <c r="BN49" i="4"/>
  <c r="BN81" i="4" s="1"/>
  <c r="BM49" i="4"/>
  <c r="BM81" i="4"/>
  <c r="BL49" i="4"/>
  <c r="BL81" i="4"/>
  <c r="BK49" i="4"/>
  <c r="BK81" i="4" s="1"/>
  <c r="BJ49" i="4"/>
  <c r="BJ81" i="4"/>
  <c r="BI49" i="4"/>
  <c r="BI81" i="4"/>
  <c r="BH49" i="4"/>
  <c r="BH81" i="4"/>
  <c r="BE49" i="4"/>
  <c r="BE81" i="4"/>
  <c r="BD49" i="4"/>
  <c r="BD81" i="4"/>
  <c r="BR46" i="4"/>
  <c r="BR80" i="4" s="1"/>
  <c r="BQ46" i="4"/>
  <c r="BQ80" i="4"/>
  <c r="BP46" i="4"/>
  <c r="BP80" i="4"/>
  <c r="BO46" i="4"/>
  <c r="BO80" i="4" s="1"/>
  <c r="BN46" i="4"/>
  <c r="BN80" i="4"/>
  <c r="BM46" i="4"/>
  <c r="BM80" i="4"/>
  <c r="BE45" i="4"/>
  <c r="BD45" i="4"/>
  <c r="AQ45" i="4"/>
  <c r="AR45" i="4"/>
  <c r="AS45" i="4"/>
  <c r="BE44" i="4"/>
  <c r="BE43" i="4"/>
  <c r="BE79" i="4"/>
  <c r="BD44" i="4"/>
  <c r="BD43" i="4"/>
  <c r="BD79" i="4"/>
  <c r="AR43" i="4"/>
  <c r="AR79" i="4"/>
  <c r="AQ43" i="4"/>
  <c r="AQ79" i="4"/>
  <c r="BR43" i="4"/>
  <c r="BR79" i="4"/>
  <c r="BQ43" i="4"/>
  <c r="BQ79" i="4"/>
  <c r="BP43" i="4"/>
  <c r="BP79" i="4"/>
  <c r="BO43" i="4"/>
  <c r="BO79" i="4"/>
  <c r="BN43" i="4"/>
  <c r="BN79" i="4"/>
  <c r="BM43" i="4"/>
  <c r="BM79" i="4"/>
  <c r="BL43" i="4"/>
  <c r="BL79" i="4"/>
  <c r="BK43" i="4"/>
  <c r="BK79" i="4"/>
  <c r="BJ43" i="4"/>
  <c r="BJ79" i="4"/>
  <c r="BI43" i="4"/>
  <c r="BI79" i="4"/>
  <c r="BH43" i="4"/>
  <c r="BH79" i="4"/>
  <c r="BG43" i="4"/>
  <c r="BG79" i="4" s="1"/>
  <c r="BF43" i="4"/>
  <c r="BF79" i="4"/>
  <c r="AZ43" i="4"/>
  <c r="AZ79" i="4"/>
  <c r="AX40" i="4"/>
  <c r="AX78" i="4"/>
  <c r="AU40" i="4"/>
  <c r="AU78" i="4"/>
  <c r="AY40" i="4"/>
  <c r="AY78" i="4"/>
  <c r="AV40" i="4"/>
  <c r="AV78" i="4"/>
  <c r="AQ40" i="4"/>
  <c r="AQ78" i="4"/>
  <c r="AT40" i="4"/>
  <c r="AT78" i="4" s="1"/>
  <c r="AS40" i="4"/>
  <c r="AS78" i="4"/>
  <c r="BA39" i="4"/>
  <c r="AY39" i="4"/>
  <c r="AX39" i="4"/>
  <c r="AW39" i="4"/>
  <c r="AV39" i="4"/>
  <c r="AU39" i="4"/>
  <c r="AT39" i="4"/>
  <c r="AS39" i="4"/>
  <c r="AS37" i="4"/>
  <c r="AS77" i="4"/>
  <c r="AR39" i="4"/>
  <c r="AQ39" i="4"/>
  <c r="AV37" i="4"/>
  <c r="AV77" i="4"/>
  <c r="AU37" i="4"/>
  <c r="AU77" i="4"/>
  <c r="AT37" i="4"/>
  <c r="AT77" i="4"/>
  <c r="AR37" i="4"/>
  <c r="AR77" i="4"/>
  <c r="BA37" i="4"/>
  <c r="BA77" i="4"/>
  <c r="AZ37" i="4"/>
  <c r="AZ77" i="4"/>
  <c r="AY37" i="4"/>
  <c r="AY77" i="4"/>
  <c r="AX37" i="4"/>
  <c r="AX77" i="4" s="1"/>
  <c r="AW37" i="4"/>
  <c r="AW77" i="4"/>
  <c r="AQ37" i="4"/>
  <c r="AQ77" i="4"/>
  <c r="BR34" i="4"/>
  <c r="BR78" i="4"/>
  <c r="BQ34" i="4"/>
  <c r="BQ78" i="4"/>
  <c r="BP34" i="4"/>
  <c r="BP78" i="4" s="1"/>
  <c r="BO34" i="4"/>
  <c r="BO78" i="4"/>
  <c r="BN34" i="4"/>
  <c r="BN78" i="4"/>
  <c r="BM34" i="4"/>
  <c r="BM78" i="4"/>
  <c r="BL34" i="4"/>
  <c r="BL78" i="4"/>
  <c r="BK34" i="4"/>
  <c r="BK78" i="4" s="1"/>
  <c r="BJ34" i="4"/>
  <c r="BJ78" i="4"/>
  <c r="BI34" i="4"/>
  <c r="BI78" i="4"/>
  <c r="BH34" i="4"/>
  <c r="BH78" i="4" s="1"/>
  <c r="BG34" i="4"/>
  <c r="BG78" i="4"/>
  <c r="BF34" i="4"/>
  <c r="BF78" i="4"/>
  <c r="BE34" i="4"/>
  <c r="BE78" i="4"/>
  <c r="BD34" i="4"/>
  <c r="BD78" i="4"/>
  <c r="BR31" i="4"/>
  <c r="BR77" i="4"/>
  <c r="BQ31" i="4"/>
  <c r="BQ77" i="4"/>
  <c r="BP31" i="4"/>
  <c r="BP77" i="4"/>
  <c r="BO31" i="4"/>
  <c r="BO77" i="4" s="1"/>
  <c r="BN31" i="4"/>
  <c r="BN77" i="4" s="1"/>
  <c r="BM31" i="4"/>
  <c r="BM77" i="4"/>
  <c r="BL31" i="4"/>
  <c r="BL77" i="4" s="1"/>
  <c r="BK31" i="4"/>
  <c r="BK77" i="4"/>
  <c r="BJ31" i="4"/>
  <c r="BJ77" i="4"/>
  <c r="BI31" i="4"/>
  <c r="BI77" i="4"/>
  <c r="BH31" i="4"/>
  <c r="BH77" i="4"/>
  <c r="BG31" i="4"/>
  <c r="BG77" i="4" s="1"/>
  <c r="BF31" i="4"/>
  <c r="BF77" i="4" s="1"/>
  <c r="BE31" i="4"/>
  <c r="BE77" i="4"/>
  <c r="BD31" i="4"/>
  <c r="BD77" i="4"/>
  <c r="BE30" i="4"/>
  <c r="BD30" i="4"/>
  <c r="BG28" i="4"/>
  <c r="BG76" i="4"/>
  <c r="BF28" i="4"/>
  <c r="BF76" i="4"/>
  <c r="BR28" i="4"/>
  <c r="BR76" i="4" s="1"/>
  <c r="BQ28" i="4"/>
  <c r="BQ76" i="4"/>
  <c r="BP28" i="4"/>
  <c r="BP76" i="4"/>
  <c r="BO28" i="4"/>
  <c r="BO76" i="4"/>
  <c r="BN28" i="4"/>
  <c r="BN76" i="4"/>
  <c r="BM28" i="4"/>
  <c r="BM76" i="4"/>
  <c r="BL28" i="4"/>
  <c r="BL76" i="4"/>
  <c r="BK28" i="4"/>
  <c r="BK76" i="4"/>
  <c r="BJ28" i="4"/>
  <c r="BJ76" i="4" s="1"/>
  <c r="BI28" i="4"/>
  <c r="BI76" i="4"/>
  <c r="BH28" i="4"/>
  <c r="BH76" i="4"/>
  <c r="BE28" i="4"/>
  <c r="BE76" i="4"/>
  <c r="BD28" i="4"/>
  <c r="BD76" i="4"/>
  <c r="AY25" i="4"/>
  <c r="AQ25" i="4"/>
  <c r="AT25" i="4"/>
  <c r="AS25" i="4"/>
  <c r="AR25" i="4"/>
  <c r="BA25" i="4"/>
  <c r="AZ25" i="4"/>
  <c r="AX25" i="4"/>
  <c r="AW25" i="4"/>
  <c r="AV25" i="4"/>
  <c r="AU25" i="4"/>
  <c r="BE24" i="4"/>
  <c r="BE65" i="4" s="1"/>
  <c r="BE69" i="4" s="1"/>
  <c r="BD24" i="4"/>
  <c r="BD65" i="4" s="1"/>
  <c r="BD69" i="4" s="1"/>
  <c r="BA24" i="4"/>
  <c r="AZ24" i="4"/>
  <c r="BG21" i="4"/>
  <c r="BG75" i="4"/>
  <c r="BE23" i="4"/>
  <c r="AY21" i="4"/>
  <c r="AY75" i="4"/>
  <c r="AW21" i="4"/>
  <c r="AW75" i="4"/>
  <c r="AV21" i="4"/>
  <c r="AV75" i="4"/>
  <c r="AU21" i="4"/>
  <c r="AU75" i="4"/>
  <c r="AQ21" i="4"/>
  <c r="AQ75" i="4"/>
  <c r="AX21" i="4"/>
  <c r="AX75" i="4" s="1"/>
  <c r="AS21" i="4"/>
  <c r="AS75" i="4"/>
  <c r="AR21" i="4"/>
  <c r="AR75" i="4"/>
  <c r="BR21" i="4"/>
  <c r="BR75" i="4"/>
  <c r="BQ21" i="4"/>
  <c r="BQ75" i="4"/>
  <c r="BP21" i="4"/>
  <c r="BP75" i="4"/>
  <c r="BO21" i="4"/>
  <c r="BO75" i="4" s="1"/>
  <c r="BN21" i="4"/>
  <c r="BN75" i="4" s="1"/>
  <c r="BM21" i="4"/>
  <c r="BM75" i="4"/>
  <c r="BL21" i="4"/>
  <c r="BL75" i="4"/>
  <c r="BK21" i="4"/>
  <c r="BK75" i="4"/>
  <c r="BJ21" i="4"/>
  <c r="BJ75" i="4"/>
  <c r="BI21" i="4"/>
  <c r="BI75" i="4"/>
  <c r="BH21" i="4"/>
  <c r="BH75" i="4"/>
  <c r="BF21" i="4"/>
  <c r="BF75" i="4" s="1"/>
  <c r="BD21" i="4"/>
  <c r="BD75" i="4"/>
  <c r="AZ21" i="4"/>
  <c r="AZ75" i="4"/>
  <c r="AT21" i="4"/>
  <c r="AT75" i="4"/>
  <c r="BC20" i="4"/>
  <c r="BC24" i="4" s="1"/>
  <c r="BC69" i="4" s="1"/>
  <c r="AQ20" i="4"/>
  <c r="AR20" i="4"/>
  <c r="AS20" i="4"/>
  <c r="AT20" i="4"/>
  <c r="AU20" i="4"/>
  <c r="AV20" i="4"/>
  <c r="AW20" i="4"/>
  <c r="AX20" i="4"/>
  <c r="AY20" i="4"/>
  <c r="AP20" i="4"/>
  <c r="AP24" i="4" s="1"/>
  <c r="AP69" i="4" s="1"/>
  <c r="AV17" i="4"/>
  <c r="AV74" i="4"/>
  <c r="BG17" i="4"/>
  <c r="BG74" i="4"/>
  <c r="BF17" i="4"/>
  <c r="BF74" i="4"/>
  <c r="BE18" i="4"/>
  <c r="AW17" i="4"/>
  <c r="AW74" i="4"/>
  <c r="AR17" i="4"/>
  <c r="AR74" i="4"/>
  <c r="AQ17" i="4"/>
  <c r="AQ74" i="4"/>
  <c r="BR17" i="4"/>
  <c r="BR74" i="4" s="1"/>
  <c r="BQ17" i="4"/>
  <c r="BQ74" i="4"/>
  <c r="BP17" i="4"/>
  <c r="BP74" i="4"/>
  <c r="BO17" i="4"/>
  <c r="BO74" i="4"/>
  <c r="BN17" i="4"/>
  <c r="BN74" i="4"/>
  <c r="BM17" i="4"/>
  <c r="BM74" i="4"/>
  <c r="BL17" i="4"/>
  <c r="BL74" i="4"/>
  <c r="BK17" i="4"/>
  <c r="BK74" i="4"/>
  <c r="BJ17" i="4"/>
  <c r="BJ74" i="4" s="1"/>
  <c r="BI17" i="4"/>
  <c r="BI74" i="4"/>
  <c r="BH17" i="4"/>
  <c r="BH74" i="4"/>
  <c r="AX17" i="4"/>
  <c r="AX74" i="4"/>
  <c r="AU17" i="4"/>
  <c r="AU74" i="4"/>
  <c r="AT17" i="4"/>
  <c r="AT74" i="4"/>
  <c r="AS17" i="4"/>
  <c r="AS74" i="4"/>
  <c r="BE16" i="4"/>
  <c r="BD16" i="4"/>
  <c r="BD14" i="4"/>
  <c r="BD73" i="4"/>
  <c r="AY14" i="4"/>
  <c r="AY73" i="4"/>
  <c r="AX14" i="4"/>
  <c r="AX73" i="4"/>
  <c r="AW14" i="4"/>
  <c r="AW73" i="4"/>
  <c r="AR14" i="4"/>
  <c r="AR73" i="4"/>
  <c r="AQ14" i="4"/>
  <c r="AQ73" i="4"/>
  <c r="BF14" i="4"/>
  <c r="BF73" i="4"/>
  <c r="BE15" i="4"/>
  <c r="AU14" i="4"/>
  <c r="AU73" i="4"/>
  <c r="AT14" i="4"/>
  <c r="AT73" i="4"/>
  <c r="AS14" i="4"/>
  <c r="AS73" i="4"/>
  <c r="BR14" i="4"/>
  <c r="BR73" i="4"/>
  <c r="BQ14" i="4"/>
  <c r="BQ73" i="4"/>
  <c r="BP14" i="4"/>
  <c r="BP73" i="4"/>
  <c r="BO14" i="4"/>
  <c r="BO73" i="4"/>
  <c r="BN14" i="4"/>
  <c r="BN73" i="4"/>
  <c r="BM14" i="4"/>
  <c r="BM73" i="4"/>
  <c r="BL14" i="4"/>
  <c r="BL73" i="4"/>
  <c r="BK14" i="4"/>
  <c r="BK73" i="4"/>
  <c r="BJ14" i="4"/>
  <c r="BJ73" i="4"/>
  <c r="BI14" i="4"/>
  <c r="BI73" i="4"/>
  <c r="BH14" i="4"/>
  <c r="BH73" i="4"/>
  <c r="BG14" i="4"/>
  <c r="BG73" i="4"/>
  <c r="BE14" i="4"/>
  <c r="BE73" i="4"/>
  <c r="BA14" i="4"/>
  <c r="BA73" i="4"/>
  <c r="AZ14" i="4"/>
  <c r="AZ73" i="4"/>
  <c r="AV14" i="4"/>
  <c r="AV73" i="4"/>
  <c r="BR11" i="4"/>
  <c r="BR72" i="4" s="1"/>
  <c r="BQ11" i="4"/>
  <c r="BQ72" i="4"/>
  <c r="BP11" i="4"/>
  <c r="BP72" i="4"/>
  <c r="BO11" i="4"/>
  <c r="BO72" i="4"/>
  <c r="BN11" i="4"/>
  <c r="BN72" i="4"/>
  <c r="BM11" i="4"/>
  <c r="BM72" i="4"/>
  <c r="BL11" i="4"/>
  <c r="BL72" i="4"/>
  <c r="BK11" i="4"/>
  <c r="BK72" i="4" s="1"/>
  <c r="BJ11" i="4"/>
  <c r="BJ72" i="4" s="1"/>
  <c r="BI11" i="4"/>
  <c r="BI72" i="4"/>
  <c r="BH11" i="4"/>
  <c r="BH72" i="4"/>
  <c r="BF7" i="4"/>
  <c r="BF13" i="4" s="1"/>
  <c r="BF71" i="4"/>
  <c r="BE9" i="4"/>
  <c r="BD9" i="4"/>
  <c r="AZ8" i="4"/>
  <c r="AZ7" i="4"/>
  <c r="AU8" i="4"/>
  <c r="AU7" i="4"/>
  <c r="AT8" i="4"/>
  <c r="AT7" i="4" s="1"/>
  <c r="AR8" i="4"/>
  <c r="AR7" i="4"/>
  <c r="BR7" i="4"/>
  <c r="BR71" i="4"/>
  <c r="BQ7" i="4"/>
  <c r="BQ71" i="4"/>
  <c r="BP7" i="4"/>
  <c r="BP71" i="4"/>
  <c r="BO7" i="4"/>
  <c r="BO71" i="4"/>
  <c r="BN7" i="4"/>
  <c r="BN71" i="4" s="1"/>
  <c r="BM7" i="4"/>
  <c r="BM71" i="4"/>
  <c r="BL7" i="4"/>
  <c r="BL71" i="4"/>
  <c r="BK7" i="4"/>
  <c r="BK71" i="4"/>
  <c r="BJ7" i="4"/>
  <c r="BJ71" i="4"/>
  <c r="BI7" i="4"/>
  <c r="BI71" i="4"/>
  <c r="BH7" i="4"/>
  <c r="BH71" i="4"/>
  <c r="BE6" i="4"/>
  <c r="AT4" i="4"/>
  <c r="BG8" i="4"/>
  <c r="BG7" i="4" s="1"/>
  <c r="BG13" i="4" s="1"/>
  <c r="BD5" i="4"/>
  <c r="BD8" i="4"/>
  <c r="BD7" i="4"/>
  <c r="BE5" i="4"/>
  <c r="BE4" i="4"/>
  <c r="AW8" i="4"/>
  <c r="AW7" i="4"/>
  <c r="AV8" i="4"/>
  <c r="AV7" i="4"/>
  <c r="AV71" i="4"/>
  <c r="AU4" i="4"/>
  <c r="AS8" i="4"/>
  <c r="AS7" i="4"/>
  <c r="BR4" i="4"/>
  <c r="BR70" i="4"/>
  <c r="BQ4" i="4"/>
  <c r="BQ70" i="4"/>
  <c r="BP4" i="4"/>
  <c r="BP70" i="4"/>
  <c r="BO4" i="4"/>
  <c r="BO70" i="4"/>
  <c r="BN4" i="4"/>
  <c r="BN70" i="4"/>
  <c r="BM4" i="4"/>
  <c r="BM70" i="4"/>
  <c r="BL4" i="4"/>
  <c r="BL70" i="4"/>
  <c r="BK4" i="4"/>
  <c r="BK70" i="4"/>
  <c r="BJ4" i="4"/>
  <c r="BJ70" i="4"/>
  <c r="BI4" i="4"/>
  <c r="BI70" i="4"/>
  <c r="BH4" i="4"/>
  <c r="BH70" i="4"/>
  <c r="BG4" i="4"/>
  <c r="AZ4" i="4"/>
  <c r="AW4" i="4"/>
  <c r="AR4" i="4"/>
  <c r="BF3" i="4"/>
  <c r="BC83" i="3"/>
  <c r="BC82" i="3"/>
  <c r="BC81" i="3"/>
  <c r="AP81" i="3"/>
  <c r="BC80" i="3"/>
  <c r="AP80" i="3"/>
  <c r="BC79" i="3"/>
  <c r="AP79" i="3"/>
  <c r="BC78" i="3"/>
  <c r="BA78" i="3"/>
  <c r="AZ78" i="3"/>
  <c r="AR78" i="3"/>
  <c r="AP78" i="3"/>
  <c r="BC77" i="3"/>
  <c r="AP77" i="3"/>
  <c r="BC76" i="3"/>
  <c r="BA76" i="3"/>
  <c r="AZ76" i="3"/>
  <c r="AY76" i="3"/>
  <c r="AX76" i="3"/>
  <c r="AW76" i="3"/>
  <c r="AV76" i="3"/>
  <c r="AU76" i="3"/>
  <c r="AT76" i="3"/>
  <c r="AS76" i="3"/>
  <c r="AR76" i="3"/>
  <c r="AQ76" i="3"/>
  <c r="AP76" i="3"/>
  <c r="BC75" i="3"/>
  <c r="AP75" i="3"/>
  <c r="BC74" i="3"/>
  <c r="AY74" i="3"/>
  <c r="AP74" i="3"/>
  <c r="BC73" i="3"/>
  <c r="AP73" i="3"/>
  <c r="BC72" i="3"/>
  <c r="BA72" i="3"/>
  <c r="AZ72" i="3"/>
  <c r="AY72" i="3"/>
  <c r="AX72" i="3"/>
  <c r="AW72" i="3"/>
  <c r="AV72" i="3"/>
  <c r="AU72" i="3"/>
  <c r="AT72" i="3"/>
  <c r="AS72" i="3"/>
  <c r="AR72" i="3"/>
  <c r="AQ72" i="3"/>
  <c r="AP72" i="3"/>
  <c r="BC71" i="3"/>
  <c r="AP71" i="3"/>
  <c r="BC70" i="3"/>
  <c r="AP70" i="3"/>
  <c r="BE67" i="3"/>
  <c r="BE66" i="3"/>
  <c r="BA65" i="3"/>
  <c r="BA69" i="3"/>
  <c r="AZ65" i="3"/>
  <c r="AZ69" i="3" s="1"/>
  <c r="AY65" i="3"/>
  <c r="AY69" i="3" s="1"/>
  <c r="AX65" i="3"/>
  <c r="AX69" i="3" s="1"/>
  <c r="AW65" i="3"/>
  <c r="AW69" i="3"/>
  <c r="AV65" i="3"/>
  <c r="AV69" i="3" s="1"/>
  <c r="AU65" i="3"/>
  <c r="AU69" i="3"/>
  <c r="AT65" i="3"/>
  <c r="AT69" i="3"/>
  <c r="AS65" i="3"/>
  <c r="AS69" i="3"/>
  <c r="AR65" i="3"/>
  <c r="AR69" i="3" s="1"/>
  <c r="AQ65" i="3"/>
  <c r="AQ69" i="3" s="1"/>
  <c r="BA61" i="3"/>
  <c r="AZ61" i="3"/>
  <c r="AY61" i="3"/>
  <c r="AX61" i="3"/>
  <c r="AW61" i="3"/>
  <c r="AV61" i="3"/>
  <c r="AU61" i="3"/>
  <c r="AT61" i="3"/>
  <c r="AS61" i="3"/>
  <c r="AR61" i="3"/>
  <c r="AQ61" i="3"/>
  <c r="AS58" i="3"/>
  <c r="AS81" i="3"/>
  <c r="AY58" i="3"/>
  <c r="AY81" i="3"/>
  <c r="AX58" i="3"/>
  <c r="AX81" i="3"/>
  <c r="AT58" i="3"/>
  <c r="AT81" i="3"/>
  <c r="AR58" i="3"/>
  <c r="AR81" i="3"/>
  <c r="AQ58" i="3"/>
  <c r="AQ81" i="3"/>
  <c r="BA58" i="3"/>
  <c r="BA81" i="3"/>
  <c r="AZ58" i="3"/>
  <c r="AZ81" i="3"/>
  <c r="AW58" i="3"/>
  <c r="AW81" i="3"/>
  <c r="AV58" i="3"/>
  <c r="AV81" i="3"/>
  <c r="AU58" i="3"/>
  <c r="AU81" i="3"/>
  <c r="BG55" i="3"/>
  <c r="BG83" i="3"/>
  <c r="BF55" i="3"/>
  <c r="BF83" i="3"/>
  <c r="BR55" i="3"/>
  <c r="BR83" i="3"/>
  <c r="BQ55" i="3"/>
  <c r="BQ83" i="3"/>
  <c r="BP55" i="3"/>
  <c r="BP83" i="3"/>
  <c r="BO55" i="3"/>
  <c r="BO83" i="3"/>
  <c r="BN55" i="3"/>
  <c r="BN83" i="3"/>
  <c r="BM55" i="3"/>
  <c r="BM83" i="3"/>
  <c r="BL55" i="3"/>
  <c r="BL83" i="3"/>
  <c r="BK55" i="3"/>
  <c r="BK83" i="3"/>
  <c r="BJ55" i="3"/>
  <c r="BJ83" i="3"/>
  <c r="BI55" i="3"/>
  <c r="BI83" i="3" s="1"/>
  <c r="BH55" i="3"/>
  <c r="BH83" i="3"/>
  <c r="BE55" i="3"/>
  <c r="BE83" i="3"/>
  <c r="BD55" i="3"/>
  <c r="BD83" i="3"/>
  <c r="BG52" i="3"/>
  <c r="BG82" i="3"/>
  <c r="BD52" i="3"/>
  <c r="BD82" i="3"/>
  <c r="BR52" i="3"/>
  <c r="BR82" i="3"/>
  <c r="BQ52" i="3"/>
  <c r="BQ82" i="3"/>
  <c r="BP52" i="3"/>
  <c r="BP82" i="3"/>
  <c r="BO52" i="3"/>
  <c r="BO82" i="3"/>
  <c r="BN52" i="3"/>
  <c r="BN82" i="3"/>
  <c r="BM52" i="3"/>
  <c r="BM82" i="3"/>
  <c r="BL52" i="3"/>
  <c r="BL82" i="3"/>
  <c r="BK52" i="3"/>
  <c r="BK82" i="3"/>
  <c r="BJ52" i="3"/>
  <c r="BJ82" i="3"/>
  <c r="BI52" i="3"/>
  <c r="BI82" i="3"/>
  <c r="BH52" i="3"/>
  <c r="BH82" i="3"/>
  <c r="BF52" i="3"/>
  <c r="BF82" i="3"/>
  <c r="BE52" i="3"/>
  <c r="BE82" i="3"/>
  <c r="BF49" i="3"/>
  <c r="BF81" i="3"/>
  <c r="BG49" i="3"/>
  <c r="BG81" i="3"/>
  <c r="BD49" i="3"/>
  <c r="BD81" i="3"/>
  <c r="BR49" i="3"/>
  <c r="BR81" i="3"/>
  <c r="BQ49" i="3"/>
  <c r="BQ81" i="3"/>
  <c r="BP49" i="3"/>
  <c r="BP81" i="3"/>
  <c r="BO49" i="3"/>
  <c r="BO81" i="3"/>
  <c r="BN49" i="3"/>
  <c r="BN81" i="3" s="1"/>
  <c r="BM49" i="3"/>
  <c r="BM81" i="3"/>
  <c r="BL49" i="3"/>
  <c r="BL81" i="3"/>
  <c r="BK49" i="3"/>
  <c r="BK81" i="3"/>
  <c r="BJ49" i="3"/>
  <c r="BJ81" i="3"/>
  <c r="BI49" i="3"/>
  <c r="BI81" i="3"/>
  <c r="BH49" i="3"/>
  <c r="BH81" i="3"/>
  <c r="BE49" i="3"/>
  <c r="BE81" i="3"/>
  <c r="BR46" i="3"/>
  <c r="BR80" i="3"/>
  <c r="BQ46" i="3"/>
  <c r="BQ80" i="3"/>
  <c r="BP46" i="3"/>
  <c r="BP80" i="3"/>
  <c r="BO46" i="3"/>
  <c r="BO80" i="3"/>
  <c r="BN46" i="3"/>
  <c r="BN80" i="3"/>
  <c r="BM46" i="3"/>
  <c r="BM80" i="3"/>
  <c r="BE45" i="3"/>
  <c r="BD45" i="3"/>
  <c r="AQ45" i="3"/>
  <c r="AR45" i="3"/>
  <c r="BF43" i="3"/>
  <c r="BF79" i="3"/>
  <c r="BE44" i="3"/>
  <c r="BD44" i="3"/>
  <c r="BD43" i="3"/>
  <c r="BD79" i="3"/>
  <c r="BA43" i="3"/>
  <c r="BA79" i="3"/>
  <c r="BR43" i="3"/>
  <c r="BR79" i="3"/>
  <c r="BQ43" i="3"/>
  <c r="BQ79" i="3"/>
  <c r="BP43" i="3"/>
  <c r="BP79" i="3"/>
  <c r="BO43" i="3"/>
  <c r="BO79" i="3"/>
  <c r="BN43" i="3"/>
  <c r="BN79" i="3"/>
  <c r="BM43" i="3"/>
  <c r="BM79" i="3"/>
  <c r="BL43" i="3"/>
  <c r="BL79" i="3"/>
  <c r="BK43" i="3"/>
  <c r="BK79" i="3"/>
  <c r="BJ43" i="3"/>
  <c r="BJ79" i="3"/>
  <c r="BI43" i="3"/>
  <c r="BI79" i="3"/>
  <c r="BH43" i="3"/>
  <c r="BH79" i="3"/>
  <c r="BG43" i="3"/>
  <c r="BG79" i="3"/>
  <c r="BE43" i="3"/>
  <c r="BE79" i="3"/>
  <c r="AZ43" i="3"/>
  <c r="AZ79" i="3"/>
  <c r="AV40" i="3"/>
  <c r="AV78" i="3"/>
  <c r="AW40" i="3"/>
  <c r="AW78" i="3"/>
  <c r="AT40" i="3"/>
  <c r="AT78" i="3"/>
  <c r="AY40" i="3"/>
  <c r="AY78" i="3"/>
  <c r="AU40" i="3"/>
  <c r="AU78" i="3"/>
  <c r="AS40" i="3"/>
  <c r="AS78" i="3"/>
  <c r="AQ40" i="3"/>
  <c r="AQ78" i="3"/>
  <c r="BA39" i="3"/>
  <c r="BA37" i="3"/>
  <c r="BA77" i="3"/>
  <c r="AY39" i="3"/>
  <c r="AX39" i="3"/>
  <c r="AW39" i="3"/>
  <c r="AV39" i="3"/>
  <c r="AV37" i="3"/>
  <c r="AV77" i="3"/>
  <c r="AU39" i="3"/>
  <c r="AT39" i="3"/>
  <c r="AS39" i="3"/>
  <c r="AR39" i="3"/>
  <c r="AQ39" i="3"/>
  <c r="AW37" i="3"/>
  <c r="AW77" i="3"/>
  <c r="AU37" i="3"/>
  <c r="AU77" i="3"/>
  <c r="AT37" i="3"/>
  <c r="AT77" i="3"/>
  <c r="AS37" i="3"/>
  <c r="AS77" i="3"/>
  <c r="AZ37" i="3"/>
  <c r="AZ77" i="3"/>
  <c r="AY37" i="3"/>
  <c r="AY77" i="3"/>
  <c r="AX37" i="3"/>
  <c r="AX77" i="3"/>
  <c r="AR37" i="3"/>
  <c r="AR77" i="3"/>
  <c r="AQ37" i="3"/>
  <c r="AQ77" i="3"/>
  <c r="BR34" i="3"/>
  <c r="BR78" i="3"/>
  <c r="BQ34" i="3"/>
  <c r="BQ78" i="3"/>
  <c r="BP34" i="3"/>
  <c r="BP78" i="3"/>
  <c r="BO34" i="3"/>
  <c r="BO78" i="3"/>
  <c r="BN34" i="3"/>
  <c r="BN78" i="3"/>
  <c r="BM34" i="3"/>
  <c r="BM78" i="3"/>
  <c r="BL34" i="3"/>
  <c r="BL78" i="3"/>
  <c r="BK34" i="3"/>
  <c r="BK78" i="3" s="1"/>
  <c r="BJ34" i="3"/>
  <c r="BJ78" i="3"/>
  <c r="BI34" i="3"/>
  <c r="BI78" i="3"/>
  <c r="BH34" i="3"/>
  <c r="BH78" i="3"/>
  <c r="BG34" i="3"/>
  <c r="BG78" i="3"/>
  <c r="BF34" i="3"/>
  <c r="BF78" i="3"/>
  <c r="BE34" i="3"/>
  <c r="BE78" i="3"/>
  <c r="BD34" i="3"/>
  <c r="BD78" i="3"/>
  <c r="BR31" i="3"/>
  <c r="BR77" i="3"/>
  <c r="BQ31" i="3"/>
  <c r="BQ77" i="3"/>
  <c r="BP31" i="3"/>
  <c r="BP77" i="3"/>
  <c r="BO31" i="3"/>
  <c r="BO77" i="3" s="1"/>
  <c r="BN31" i="3"/>
  <c r="BN77" i="3"/>
  <c r="BM31" i="3"/>
  <c r="BM77" i="3"/>
  <c r="BL31" i="3"/>
  <c r="BL77" i="3"/>
  <c r="BK31" i="3"/>
  <c r="BK77" i="3"/>
  <c r="BJ31" i="3"/>
  <c r="BJ77" i="3"/>
  <c r="BI31" i="3"/>
  <c r="BI77" i="3"/>
  <c r="BH31" i="3"/>
  <c r="BH77" i="3"/>
  <c r="BG31" i="3"/>
  <c r="BG77" i="3" s="1"/>
  <c r="BF31" i="3"/>
  <c r="BF77" i="3"/>
  <c r="BE31" i="3"/>
  <c r="BE77" i="3"/>
  <c r="BD31" i="3"/>
  <c r="BD77" i="3"/>
  <c r="BE30" i="3"/>
  <c r="BE28" i="3"/>
  <c r="BE76" i="3"/>
  <c r="BD30" i="3"/>
  <c r="BG28" i="3"/>
  <c r="BG76" i="3"/>
  <c r="BR28" i="3"/>
  <c r="BR76" i="3"/>
  <c r="BQ28" i="3"/>
  <c r="BQ76" i="3"/>
  <c r="BP28" i="3"/>
  <c r="BP76" i="3"/>
  <c r="BO28" i="3"/>
  <c r="BO76" i="3"/>
  <c r="BN28" i="3"/>
  <c r="BN76" i="3"/>
  <c r="BM28" i="3"/>
  <c r="BM76" i="3"/>
  <c r="BL28" i="3"/>
  <c r="BL76" i="3"/>
  <c r="BK28" i="3"/>
  <c r="BK76" i="3" s="1"/>
  <c r="BJ28" i="3"/>
  <c r="BJ76" i="3"/>
  <c r="BI28" i="3"/>
  <c r="BI76" i="3"/>
  <c r="BH28" i="3"/>
  <c r="BH76" i="3"/>
  <c r="BF28" i="3"/>
  <c r="BF76" i="3"/>
  <c r="BD28" i="3"/>
  <c r="BD76" i="3"/>
  <c r="AX25" i="3"/>
  <c r="AY25" i="3"/>
  <c r="AU25" i="3"/>
  <c r="AS25" i="3"/>
  <c r="AR25" i="3"/>
  <c r="BA25" i="3"/>
  <c r="AZ25" i="3"/>
  <c r="AW25" i="3"/>
  <c r="AV25" i="3"/>
  <c r="AT25" i="3"/>
  <c r="AQ25" i="3"/>
  <c r="BE24" i="3"/>
  <c r="BE65" i="3"/>
  <c r="BE69" i="3"/>
  <c r="BD24" i="3"/>
  <c r="BD65" i="3"/>
  <c r="BD69" i="3"/>
  <c r="BA24" i="3"/>
  <c r="AZ24" i="3"/>
  <c r="BF21" i="3"/>
  <c r="BF75" i="3"/>
  <c r="BE23" i="3"/>
  <c r="AS21" i="3"/>
  <c r="AS75" i="3"/>
  <c r="BE22" i="3"/>
  <c r="BE21" i="3" s="1"/>
  <c r="BE75" i="3" s="1"/>
  <c r="AX21" i="3"/>
  <c r="AX75" i="3"/>
  <c r="AU21" i="3"/>
  <c r="AU75" i="3"/>
  <c r="AQ21" i="3"/>
  <c r="AQ75" i="3"/>
  <c r="BR21" i="3"/>
  <c r="BR75" i="3"/>
  <c r="BQ21" i="3"/>
  <c r="BQ75" i="3"/>
  <c r="BP21" i="3"/>
  <c r="BP75" i="3"/>
  <c r="BO21" i="3"/>
  <c r="BO75" i="3"/>
  <c r="BN21" i="3"/>
  <c r="BN75" i="3"/>
  <c r="BM21" i="3"/>
  <c r="BM75" i="3"/>
  <c r="BL21" i="3"/>
  <c r="BL75" i="3"/>
  <c r="BK21" i="3"/>
  <c r="BK75" i="3"/>
  <c r="BJ21" i="3"/>
  <c r="BJ75" i="3"/>
  <c r="BI21" i="3"/>
  <c r="BI75" i="3"/>
  <c r="BH21" i="3"/>
  <c r="BH75" i="3"/>
  <c r="BG21" i="3"/>
  <c r="BG75" i="3"/>
  <c r="BD21" i="3"/>
  <c r="BD75" i="3"/>
  <c r="BA21" i="3"/>
  <c r="BA75" i="3"/>
  <c r="AZ21" i="3"/>
  <c r="AZ75" i="3"/>
  <c r="AY21" i="3"/>
  <c r="AY75" i="3"/>
  <c r="AW21" i="3"/>
  <c r="AW75" i="3"/>
  <c r="AV21" i="3"/>
  <c r="AV75" i="3"/>
  <c r="AR21" i="3"/>
  <c r="AR75" i="3"/>
  <c r="BC20" i="3"/>
  <c r="BC24" i="3" s="1"/>
  <c r="BC69" i="3" s="1"/>
  <c r="AQ20" i="3"/>
  <c r="AR20" i="3"/>
  <c r="AS20" i="3"/>
  <c r="AT20" i="3"/>
  <c r="AU20" i="3"/>
  <c r="AV20" i="3"/>
  <c r="AW20" i="3"/>
  <c r="AX20" i="3"/>
  <c r="AY20" i="3"/>
  <c r="AP20" i="3"/>
  <c r="AP24" i="3"/>
  <c r="AP69" i="3"/>
  <c r="AT17" i="3"/>
  <c r="AT74" i="3"/>
  <c r="AR17" i="3"/>
  <c r="AR74" i="3"/>
  <c r="BG17" i="3"/>
  <c r="BG74" i="3"/>
  <c r="BE18" i="3"/>
  <c r="AX17" i="3"/>
  <c r="AX74" i="3"/>
  <c r="AW17" i="3"/>
  <c r="AW74" i="3"/>
  <c r="AV17" i="3"/>
  <c r="AV74" i="3"/>
  <c r="AS17" i="3"/>
  <c r="AS74" i="3"/>
  <c r="BR17" i="3"/>
  <c r="BR74" i="3"/>
  <c r="BQ17" i="3"/>
  <c r="BQ74" i="3"/>
  <c r="BP17" i="3"/>
  <c r="BP74" i="3"/>
  <c r="BO17" i="3"/>
  <c r="BO74" i="3"/>
  <c r="BN17" i="3"/>
  <c r="BN74" i="3"/>
  <c r="BM17" i="3"/>
  <c r="BM74" i="3"/>
  <c r="BL17" i="3"/>
  <c r="BL74" i="3"/>
  <c r="BK17" i="3"/>
  <c r="BK74" i="3" s="1"/>
  <c r="BJ17" i="3"/>
  <c r="BJ74" i="3"/>
  <c r="BI17" i="3"/>
  <c r="BI74" i="3"/>
  <c r="BH17" i="3"/>
  <c r="BH74" i="3"/>
  <c r="BF17" i="3"/>
  <c r="BF74" i="3"/>
  <c r="AU17" i="3"/>
  <c r="AU74" i="3"/>
  <c r="AQ17" i="3"/>
  <c r="AQ74" i="3"/>
  <c r="BE16" i="3"/>
  <c r="BD16" i="3"/>
  <c r="BG14" i="3"/>
  <c r="BG73" i="3"/>
  <c r="BE15" i="3"/>
  <c r="AY14" i="3"/>
  <c r="AY73" i="3"/>
  <c r="AU14" i="3"/>
  <c r="AU73" i="3"/>
  <c r="AT14" i="3"/>
  <c r="AT73" i="3"/>
  <c r="AR14" i="3"/>
  <c r="AR73" i="3"/>
  <c r="AQ14" i="3"/>
  <c r="AQ73" i="3"/>
  <c r="BR14" i="3"/>
  <c r="BR73" i="3"/>
  <c r="BQ14" i="3"/>
  <c r="BQ73" i="3"/>
  <c r="BP14" i="3"/>
  <c r="BP73" i="3"/>
  <c r="BO14" i="3"/>
  <c r="BO73" i="3"/>
  <c r="BN14" i="3"/>
  <c r="BN73" i="3"/>
  <c r="BM14" i="3"/>
  <c r="BM73" i="3"/>
  <c r="BL14" i="3"/>
  <c r="BL73" i="3"/>
  <c r="BK14" i="3"/>
  <c r="BK73" i="3"/>
  <c r="BJ14" i="3"/>
  <c r="BJ73" i="3"/>
  <c r="BI14" i="3"/>
  <c r="BI73" i="3"/>
  <c r="BH14" i="3"/>
  <c r="BH73" i="3"/>
  <c r="BF14" i="3"/>
  <c r="BF73" i="3"/>
  <c r="BE14" i="3"/>
  <c r="BE73" i="3"/>
  <c r="BD14" i="3"/>
  <c r="BD73" i="3"/>
  <c r="BA14" i="3"/>
  <c r="BA73" i="3"/>
  <c r="AZ14" i="3"/>
  <c r="AZ73" i="3"/>
  <c r="AX14" i="3"/>
  <c r="AX73" i="3"/>
  <c r="AW14" i="3"/>
  <c r="AW73" i="3"/>
  <c r="AV14" i="3"/>
  <c r="AV73" i="3"/>
  <c r="AS14" i="3"/>
  <c r="AS73" i="3"/>
  <c r="BR11" i="3"/>
  <c r="BR72" i="3"/>
  <c r="BQ11" i="3"/>
  <c r="BQ72" i="3"/>
  <c r="BP11" i="3"/>
  <c r="BP72" i="3"/>
  <c r="BO11" i="3"/>
  <c r="BO72" i="3"/>
  <c r="BN11" i="3"/>
  <c r="BN72" i="3"/>
  <c r="BM11" i="3"/>
  <c r="BM72" i="3"/>
  <c r="BL11" i="3"/>
  <c r="BL72" i="3"/>
  <c r="BK11" i="3"/>
  <c r="BK72" i="3"/>
  <c r="BJ11" i="3"/>
  <c r="BJ72" i="3"/>
  <c r="BI11" i="3"/>
  <c r="BI72" i="3"/>
  <c r="BH11" i="3"/>
  <c r="BH72" i="3"/>
  <c r="BE9" i="3"/>
  <c r="BD9" i="3"/>
  <c r="AZ8" i="3"/>
  <c r="AZ7" i="3"/>
  <c r="AW8" i="3"/>
  <c r="AW7" i="3"/>
  <c r="AT8" i="3"/>
  <c r="AS8" i="3"/>
  <c r="AS7" i="3"/>
  <c r="AR8" i="3"/>
  <c r="AR7" i="3"/>
  <c r="BR7" i="3"/>
  <c r="BR71" i="3"/>
  <c r="BQ7" i="3"/>
  <c r="BQ71" i="3"/>
  <c r="BP7" i="3"/>
  <c r="BP71" i="3"/>
  <c r="BO7" i="3"/>
  <c r="BO71" i="3"/>
  <c r="BN7" i="3"/>
  <c r="BN71" i="3"/>
  <c r="BM7" i="3"/>
  <c r="BM71" i="3"/>
  <c r="BL7" i="3"/>
  <c r="BL71" i="3"/>
  <c r="BK7" i="3"/>
  <c r="BK71" i="3"/>
  <c r="BJ7" i="3"/>
  <c r="BJ71" i="3"/>
  <c r="BI7" i="3"/>
  <c r="BI71" i="3"/>
  <c r="BH7" i="3"/>
  <c r="BH71" i="3"/>
  <c r="BF7" i="3"/>
  <c r="BF71" i="3"/>
  <c r="AT7" i="3"/>
  <c r="AT71" i="3"/>
  <c r="BE6" i="3"/>
  <c r="BG8" i="3"/>
  <c r="BG7" i="3"/>
  <c r="BF4" i="3"/>
  <c r="BE5" i="3"/>
  <c r="BE4" i="3"/>
  <c r="AY8" i="3"/>
  <c r="AY7" i="3"/>
  <c r="AX8" i="3"/>
  <c r="AX7" i="3"/>
  <c r="AV8" i="3"/>
  <c r="AV7" i="3"/>
  <c r="AU8" i="3"/>
  <c r="AU7" i="3"/>
  <c r="AQ8" i="3"/>
  <c r="AQ7" i="3"/>
  <c r="BR4" i="3"/>
  <c r="BR70" i="3"/>
  <c r="BQ4" i="3"/>
  <c r="BQ70" i="3"/>
  <c r="BP4" i="3"/>
  <c r="BP70" i="3"/>
  <c r="BO4" i="3"/>
  <c r="BO70" i="3"/>
  <c r="BN4" i="3"/>
  <c r="BN70" i="3"/>
  <c r="BM4" i="3"/>
  <c r="BM70" i="3"/>
  <c r="BL4" i="3"/>
  <c r="BL70" i="3"/>
  <c r="BK4" i="3"/>
  <c r="BK70" i="3"/>
  <c r="BJ4" i="3"/>
  <c r="BJ70" i="3"/>
  <c r="BI4" i="3"/>
  <c r="BI70" i="3"/>
  <c r="BH4" i="3"/>
  <c r="BH70" i="3"/>
  <c r="BG4" i="3"/>
  <c r="BG70" i="3"/>
  <c r="AZ4" i="3"/>
  <c r="AZ70" i="3"/>
  <c r="AW4" i="3"/>
  <c r="AW70" i="3"/>
  <c r="AT4" i="3"/>
  <c r="AT70" i="3"/>
  <c r="AS4" i="3"/>
  <c r="AS70" i="3"/>
  <c r="AR4" i="3"/>
  <c r="AR70" i="3"/>
  <c r="BF3" i="3"/>
  <c r="BF65" i="3" s="1"/>
  <c r="BF69" i="3" s="1"/>
  <c r="BZ116" i="2"/>
  <c r="BY116" i="2"/>
  <c r="BX116" i="2"/>
  <c r="BW116" i="2"/>
  <c r="BV116" i="2"/>
  <c r="BU116" i="2"/>
  <c r="BT116" i="2"/>
  <c r="BS116" i="2"/>
  <c r="BR116" i="2"/>
  <c r="BQ116" i="2"/>
  <c r="BP116" i="2"/>
  <c r="BO116" i="2"/>
  <c r="BN116" i="2"/>
  <c r="BK116" i="2"/>
  <c r="BF116" i="2"/>
  <c r="BD116" i="2"/>
  <c r="BC116" i="2"/>
  <c r="BB116" i="2"/>
  <c r="BA116" i="2"/>
  <c r="AZ116" i="2"/>
  <c r="AY116" i="2"/>
  <c r="AX116" i="2"/>
  <c r="AW116" i="2"/>
  <c r="AV116" i="2"/>
  <c r="AU116" i="2"/>
  <c r="AT116" i="2"/>
  <c r="BG115" i="2"/>
  <c r="BM115" i="2" s="1"/>
  <c r="BG114" i="2"/>
  <c r="BG113" i="2"/>
  <c r="BM113" i="2"/>
  <c r="BG112" i="2"/>
  <c r="BM111" i="2"/>
  <c r="BK111" i="2"/>
  <c r="BF111" i="2"/>
  <c r="BB111" i="2"/>
  <c r="BA111" i="2"/>
  <c r="BZ109" i="2"/>
  <c r="BY109" i="2"/>
  <c r="BX109" i="2"/>
  <c r="BW109" i="2"/>
  <c r="BV109" i="2"/>
  <c r="BU109" i="2"/>
  <c r="BT109" i="2"/>
  <c r="BS109" i="2"/>
  <c r="BR109" i="2"/>
  <c r="BQ109" i="2"/>
  <c r="BP109" i="2"/>
  <c r="BO109" i="2"/>
  <c r="BK109" i="2"/>
  <c r="BG109" i="2"/>
  <c r="BF109" i="2"/>
  <c r="BD109" i="2"/>
  <c r="BC109" i="2"/>
  <c r="BA109" i="2"/>
  <c r="AZ109" i="2"/>
  <c r="AY109" i="2"/>
  <c r="AX109" i="2"/>
  <c r="AW109" i="2"/>
  <c r="AV109" i="2"/>
  <c r="AU109" i="2"/>
  <c r="AT109" i="2"/>
  <c r="BM106" i="2"/>
  <c r="BB106" i="2"/>
  <c r="BB109" i="2" s="1"/>
  <c r="BM105" i="2"/>
  <c r="BM109" i="2" s="1"/>
  <c r="BM104" i="2"/>
  <c r="BK104" i="2"/>
  <c r="BF104" i="2"/>
  <c r="BB104" i="2"/>
  <c r="BA104" i="2"/>
  <c r="BZ102" i="2"/>
  <c r="BY102" i="2"/>
  <c r="BX102" i="2"/>
  <c r="BW102" i="2"/>
  <c r="BV102" i="2"/>
  <c r="BU102" i="2"/>
  <c r="BT102" i="2"/>
  <c r="BS102" i="2"/>
  <c r="BR102" i="2"/>
  <c r="BQ102" i="2"/>
  <c r="BP102" i="2"/>
  <c r="BG102" i="2"/>
  <c r="BF102" i="2"/>
  <c r="BA102" i="2"/>
  <c r="AW102" i="2"/>
  <c r="AT102" i="2"/>
  <c r="BM101" i="2"/>
  <c r="BC102" i="2"/>
  <c r="AV102" i="2"/>
  <c r="BO102" i="2"/>
  <c r="BM100" i="2"/>
  <c r="BM102" i="2"/>
  <c r="BK100" i="2"/>
  <c r="BK102" i="2"/>
  <c r="BD102" i="2"/>
  <c r="BB100" i="2"/>
  <c r="BB102" i="2"/>
  <c r="BB10" i="2"/>
  <c r="AZ102" i="2"/>
  <c r="AY102" i="2"/>
  <c r="AX102" i="2"/>
  <c r="AU102" i="2"/>
  <c r="BM99" i="2"/>
  <c r="BK99" i="2"/>
  <c r="BF99" i="2"/>
  <c r="BB99" i="2"/>
  <c r="BA99" i="2"/>
  <c r="BZ97" i="2"/>
  <c r="BY97" i="2"/>
  <c r="BX97" i="2"/>
  <c r="BW97" i="2"/>
  <c r="BV97" i="2"/>
  <c r="BU97" i="2"/>
  <c r="BT97" i="2"/>
  <c r="BS97" i="2"/>
  <c r="BR97" i="2"/>
  <c r="BQ97" i="2"/>
  <c r="BP97" i="2"/>
  <c r="BG97" i="2"/>
  <c r="BF97" i="2"/>
  <c r="BA97" i="2"/>
  <c r="BM96" i="2"/>
  <c r="BK96" i="2"/>
  <c r="BB96" i="2"/>
  <c r="BM95" i="2"/>
  <c r="BK95" i="2"/>
  <c r="BC97" i="2"/>
  <c r="BM94" i="2"/>
  <c r="BK94" i="2"/>
  <c r="BB94" i="2"/>
  <c r="BM93" i="2"/>
  <c r="BK93" i="2"/>
  <c r="BB93" i="2"/>
  <c r="AY97" i="2"/>
  <c r="AX97" i="2"/>
  <c r="BM92" i="2"/>
  <c r="BK92" i="2"/>
  <c r="BB92" i="2"/>
  <c r="BO97" i="2"/>
  <c r="BN97" i="2"/>
  <c r="BM91" i="2"/>
  <c r="BM97" i="2"/>
  <c r="BD97" i="2"/>
  <c r="BB91" i="2"/>
  <c r="AZ97" i="2"/>
  <c r="AW97" i="2"/>
  <c r="AV97" i="2"/>
  <c r="AU97" i="2"/>
  <c r="AT97" i="2"/>
  <c r="BM90" i="2"/>
  <c r="BK90" i="2"/>
  <c r="BF90" i="2"/>
  <c r="BB90" i="2"/>
  <c r="BA90" i="2"/>
  <c r="BZ88" i="2"/>
  <c r="BY88" i="2"/>
  <c r="BX88" i="2"/>
  <c r="BW88" i="2"/>
  <c r="BV88" i="2"/>
  <c r="BU88" i="2"/>
  <c r="BT88" i="2"/>
  <c r="BS88" i="2"/>
  <c r="BR88" i="2"/>
  <c r="BQ88" i="2"/>
  <c r="BP88" i="2"/>
  <c r="BO88" i="2"/>
  <c r="BN88" i="2"/>
  <c r="BK88" i="2"/>
  <c r="BF88" i="2"/>
  <c r="BD88" i="2"/>
  <c r="BC88" i="2"/>
  <c r="BB88" i="2"/>
  <c r="BA88" i="2"/>
  <c r="AZ88" i="2"/>
  <c r="AY88" i="2"/>
  <c r="AX88" i="2"/>
  <c r="AW88" i="2"/>
  <c r="AV88" i="2"/>
  <c r="AU88" i="2"/>
  <c r="AT88" i="2"/>
  <c r="AS88" i="2"/>
  <c r="BG87" i="2"/>
  <c r="BM87" i="2" s="1"/>
  <c r="BG86" i="2"/>
  <c r="BM86" i="2"/>
  <c r="BG85" i="2"/>
  <c r="BM85" i="2"/>
  <c r="BG83" i="2"/>
  <c r="BG88" i="2"/>
  <c r="BM82" i="2"/>
  <c r="BK82" i="2"/>
  <c r="BF82" i="2"/>
  <c r="BB82" i="2"/>
  <c r="BA82" i="2"/>
  <c r="BZ80" i="2"/>
  <c r="BY80" i="2"/>
  <c r="BX80" i="2"/>
  <c r="BW80" i="2"/>
  <c r="BV80" i="2"/>
  <c r="BU80" i="2"/>
  <c r="BT80" i="2"/>
  <c r="BS80" i="2"/>
  <c r="BR80" i="2"/>
  <c r="BQ80" i="2"/>
  <c r="BP80" i="2"/>
  <c r="BG80" i="2"/>
  <c r="BF80" i="2"/>
  <c r="BA80" i="2"/>
  <c r="BM79" i="2"/>
  <c r="BK79" i="2"/>
  <c r="BB79" i="2"/>
  <c r="BM78" i="2"/>
  <c r="BK78" i="2"/>
  <c r="BB78" i="2"/>
  <c r="BN80" i="2"/>
  <c r="BN106" i="2"/>
  <c r="BN109" i="2"/>
  <c r="BN100" i="2"/>
  <c r="BN102" i="2"/>
  <c r="BN10" i="2"/>
  <c r="BM77" i="2"/>
  <c r="BK77" i="2"/>
  <c r="BD80" i="2"/>
  <c r="BB77" i="2"/>
  <c r="BM76" i="2"/>
  <c r="BK76" i="2"/>
  <c r="BB76" i="2"/>
  <c r="AX80" i="2"/>
  <c r="AV80" i="2"/>
  <c r="BO80" i="2"/>
  <c r="BM75" i="2"/>
  <c r="BK75" i="2"/>
  <c r="BB75" i="2"/>
  <c r="BM74" i="2"/>
  <c r="BM80" i="2"/>
  <c r="BK74" i="2"/>
  <c r="BK80" i="2"/>
  <c r="BC80" i="2"/>
  <c r="BB74" i="2"/>
  <c r="AZ80" i="2"/>
  <c r="AY80" i="2"/>
  <c r="AW80" i="2"/>
  <c r="AU80" i="2"/>
  <c r="AT80" i="2"/>
  <c r="BM73" i="2"/>
  <c r="BK73" i="2"/>
  <c r="BF73" i="2"/>
  <c r="BB73" i="2"/>
  <c r="BA73" i="2"/>
  <c r="BZ71" i="2"/>
  <c r="BY71" i="2"/>
  <c r="BX71" i="2"/>
  <c r="BW71" i="2"/>
  <c r="BV71" i="2"/>
  <c r="BU71" i="2"/>
  <c r="BT71" i="2"/>
  <c r="BS71" i="2"/>
  <c r="BR71" i="2"/>
  <c r="BQ71" i="2"/>
  <c r="BP71" i="2"/>
  <c r="BO71" i="2"/>
  <c r="BN71" i="2"/>
  <c r="BK71" i="2"/>
  <c r="BJ71" i="2"/>
  <c r="BI71" i="2"/>
  <c r="BF71" i="2"/>
  <c r="BA71" i="2"/>
  <c r="AS71" i="2"/>
  <c r="BL70" i="2"/>
  <c r="BG70" i="2"/>
  <c r="BM70" i="2" s="1"/>
  <c r="BB70" i="2"/>
  <c r="BL69" i="2"/>
  <c r="BG69" i="2"/>
  <c r="BM69" i="2" s="1"/>
  <c r="BB69" i="2"/>
  <c r="BL68" i="2"/>
  <c r="BG68" i="2"/>
  <c r="BM68" i="2"/>
  <c r="BB68" i="2"/>
  <c r="AZ71" i="2"/>
  <c r="AV71" i="2"/>
  <c r="AU71" i="2"/>
  <c r="BB67" i="2"/>
  <c r="AW71" i="2"/>
  <c r="BL66" i="2"/>
  <c r="BL71" i="2"/>
  <c r="BG66" i="2"/>
  <c r="BM66" i="2"/>
  <c r="BD71" i="2"/>
  <c r="AY71" i="2"/>
  <c r="AX71" i="2"/>
  <c r="AT71" i="2"/>
  <c r="BM65" i="2"/>
  <c r="BL65" i="2"/>
  <c r="BK65" i="2"/>
  <c r="BJ65" i="2"/>
  <c r="BF65" i="2"/>
  <c r="BB65" i="2"/>
  <c r="BA65" i="2"/>
  <c r="BL63" i="2"/>
  <c r="BG63" i="2"/>
  <c r="BM63" i="2" s="1"/>
  <c r="BM62" i="2"/>
  <c r="BL62" i="2"/>
  <c r="BK62" i="2"/>
  <c r="BJ62" i="2"/>
  <c r="BF62" i="2"/>
  <c r="BB62" i="2"/>
  <c r="BA62" i="2"/>
  <c r="BZ60" i="2"/>
  <c r="BY60" i="2"/>
  <c r="BX60" i="2"/>
  <c r="BW60" i="2"/>
  <c r="BV60" i="2"/>
  <c r="BU60" i="2"/>
  <c r="BT60" i="2"/>
  <c r="BS60" i="2"/>
  <c r="BR60" i="2"/>
  <c r="BQ60" i="2"/>
  <c r="BP60" i="2"/>
  <c r="BO60" i="2"/>
  <c r="BN60" i="2"/>
  <c r="BK60" i="2"/>
  <c r="BJ60" i="2"/>
  <c r="BI60" i="2"/>
  <c r="BL60" i="2" s="1"/>
  <c r="BL39" i="2" s="1"/>
  <c r="BF60" i="2"/>
  <c r="BA60" i="2"/>
  <c r="AY60" i="2"/>
  <c r="AY39" i="2"/>
  <c r="AV60" i="2"/>
  <c r="AU60" i="2"/>
  <c r="BM59" i="2"/>
  <c r="BM58" i="2"/>
  <c r="BM57" i="2"/>
  <c r="BG55" i="2"/>
  <c r="BD60" i="2"/>
  <c r="BD39" i="2"/>
  <c r="AZ60" i="2"/>
  <c r="BL54" i="2"/>
  <c r="BG54" i="2"/>
  <c r="BM54" i="2" s="1"/>
  <c r="BG60" i="2"/>
  <c r="AX60" i="2"/>
  <c r="AX39" i="2"/>
  <c r="AT60" i="2"/>
  <c r="AT39" i="2"/>
  <c r="BM53" i="2"/>
  <c r="BL53" i="2"/>
  <c r="BK53" i="2"/>
  <c r="BJ53" i="2"/>
  <c r="BF53" i="2"/>
  <c r="BB53" i="2"/>
  <c r="BA53" i="2"/>
  <c r="BZ51" i="2"/>
  <c r="BY51" i="2"/>
  <c r="BY38" i="2"/>
  <c r="BX51" i="2"/>
  <c r="BW51" i="2"/>
  <c r="BV51" i="2"/>
  <c r="BU51" i="2"/>
  <c r="BT51" i="2"/>
  <c r="BS51" i="2"/>
  <c r="BR51" i="2"/>
  <c r="BQ51" i="2"/>
  <c r="BQ38" i="2"/>
  <c r="BP51" i="2"/>
  <c r="BO51" i="2"/>
  <c r="BN51" i="2"/>
  <c r="BK51" i="2"/>
  <c r="BJ51" i="2"/>
  <c r="BI51" i="2"/>
  <c r="BF51" i="2"/>
  <c r="BC51" i="2"/>
  <c r="BA51" i="2"/>
  <c r="AT51" i="2"/>
  <c r="BG50" i="2"/>
  <c r="BM50" i="2"/>
  <c r="BG49" i="2"/>
  <c r="BM49" i="2" s="1"/>
  <c r="BB49" i="2"/>
  <c r="BG48" i="2"/>
  <c r="BM48" i="2"/>
  <c r="BB48" i="2"/>
  <c r="BG47" i="2"/>
  <c r="BM47" i="2" s="1"/>
  <c r="BB47" i="2"/>
  <c r="BG46" i="2"/>
  <c r="BM46" i="2"/>
  <c r="BD51" i="2"/>
  <c r="BB46" i="2"/>
  <c r="AU51" i="2"/>
  <c r="AU38" i="2"/>
  <c r="BG45" i="2"/>
  <c r="BM45" i="2"/>
  <c r="BB45" i="2"/>
  <c r="AY51" i="2"/>
  <c r="BL44" i="2"/>
  <c r="BG44" i="2"/>
  <c r="BB44" i="2"/>
  <c r="BB51" i="2"/>
  <c r="AX51" i="2"/>
  <c r="BM43" i="2"/>
  <c r="BL43" i="2"/>
  <c r="BK43" i="2"/>
  <c r="BJ43" i="2"/>
  <c r="BF43" i="2"/>
  <c r="BB43" i="2"/>
  <c r="BA43" i="2"/>
  <c r="BA41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63" i="2"/>
  <c r="BM40" i="2"/>
  <c r="BL40" i="2"/>
  <c r="BK40" i="2"/>
  <c r="BJ40" i="2"/>
  <c r="BI40" i="2"/>
  <c r="BG40" i="2"/>
  <c r="BF40" i="2"/>
  <c r="BD40" i="2"/>
  <c r="BC40" i="2"/>
  <c r="BB40" i="2"/>
  <c r="AZ40" i="2"/>
  <c r="AY40" i="2"/>
  <c r="AX40" i="2"/>
  <c r="AW40" i="2"/>
  <c r="AV40" i="2"/>
  <c r="AU40" i="2"/>
  <c r="AT40" i="2"/>
  <c r="AS40" i="2"/>
  <c r="BZ39" i="2"/>
  <c r="BY39" i="2"/>
  <c r="BY41" i="2" s="1"/>
  <c r="BY7" i="2" s="1"/>
  <c r="BX39" i="2"/>
  <c r="BW39" i="2"/>
  <c r="BV39" i="2"/>
  <c r="BU39" i="2"/>
  <c r="BT39" i="2"/>
  <c r="BS39" i="2"/>
  <c r="BR39" i="2"/>
  <c r="BQ39" i="2"/>
  <c r="BQ41" i="2" s="1"/>
  <c r="BQ7" i="2" s="1"/>
  <c r="BP39" i="2"/>
  <c r="BO39" i="2"/>
  <c r="BN39" i="2"/>
  <c r="BK39" i="2"/>
  <c r="BJ39" i="2"/>
  <c r="BI39" i="2"/>
  <c r="BG39" i="2"/>
  <c r="BF39" i="2"/>
  <c r="AZ39" i="2"/>
  <c r="AV39" i="2"/>
  <c r="AU39" i="2"/>
  <c r="AU41" i="2" s="1"/>
  <c r="AU7" i="2" s="1"/>
  <c r="AS39" i="2"/>
  <c r="BZ38" i="2"/>
  <c r="BZ41" i="2"/>
  <c r="BZ7" i="2"/>
  <c r="BX38" i="2"/>
  <c r="BX41" i="2"/>
  <c r="BX7" i="2"/>
  <c r="BW38" i="2"/>
  <c r="BV38" i="2"/>
  <c r="BU38" i="2"/>
  <c r="BU41" i="2"/>
  <c r="BU7" i="2"/>
  <c r="BT38" i="2"/>
  <c r="BS38" i="2"/>
  <c r="BS41" i="2"/>
  <c r="BS7" i="2"/>
  <c r="BR38" i="2"/>
  <c r="BR41" i="2"/>
  <c r="BR7" i="2"/>
  <c r="BP38" i="2"/>
  <c r="BP41" i="2" s="1"/>
  <c r="BP7" i="2" s="1"/>
  <c r="BO38" i="2"/>
  <c r="BN38" i="2"/>
  <c r="BK38" i="2"/>
  <c r="BJ38" i="2"/>
  <c r="BJ41" i="2"/>
  <c r="BF38" i="2"/>
  <c r="BD38" i="2"/>
  <c r="BC38" i="2"/>
  <c r="BB38" i="2"/>
  <c r="AY38" i="2"/>
  <c r="AY41" i="2"/>
  <c r="AY7" i="2"/>
  <c r="AX38" i="2"/>
  <c r="AX41" i="2"/>
  <c r="AX7" i="2"/>
  <c r="AT38" i="2"/>
  <c r="AT41" i="2" s="1"/>
  <c r="AT7" i="2" s="1"/>
  <c r="AS38" i="2"/>
  <c r="AS41" i="2" s="1"/>
  <c r="BM37" i="2"/>
  <c r="BL37" i="2"/>
  <c r="BK37" i="2"/>
  <c r="BJ37" i="2"/>
  <c r="BF37" i="2"/>
  <c r="BB37" i="2"/>
  <c r="BA37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K35" i="2"/>
  <c r="BI35" i="2"/>
  <c r="BL35" i="2"/>
  <c r="BM31" i="2"/>
  <c r="BM30" i="2"/>
  <c r="BM35" i="2"/>
  <c r="BL30" i="2"/>
  <c r="BM29" i="2"/>
  <c r="BL29" i="2"/>
  <c r="BK29" i="2"/>
  <c r="BJ29" i="2"/>
  <c r="BZ27" i="2"/>
  <c r="BY27" i="2"/>
  <c r="BX27" i="2"/>
  <c r="BW27" i="2"/>
  <c r="BW8" i="2" s="1"/>
  <c r="BV27" i="2"/>
  <c r="BU27" i="2"/>
  <c r="BT27" i="2"/>
  <c r="BT8" i="2"/>
  <c r="BS27" i="2"/>
  <c r="BS8" i="2"/>
  <c r="BR27" i="2"/>
  <c r="BQ27" i="2"/>
  <c r="BP27" i="2"/>
  <c r="BO27" i="2"/>
  <c r="BO8" i="2" s="1"/>
  <c r="BN27" i="2"/>
  <c r="BK27" i="2"/>
  <c r="BK8" i="2"/>
  <c r="BI27" i="2"/>
  <c r="BL27" i="2" s="1"/>
  <c r="BF27" i="2"/>
  <c r="BB27" i="2"/>
  <c r="BA27" i="2"/>
  <c r="BA8" i="2"/>
  <c r="AZ27" i="2"/>
  <c r="AZ8" i="2"/>
  <c r="BG25" i="2"/>
  <c r="BM25" i="2" s="1"/>
  <c r="BG24" i="2"/>
  <c r="BM24" i="2" s="1"/>
  <c r="BG23" i="2"/>
  <c r="BM23" i="2"/>
  <c r="AT27" i="2"/>
  <c r="AT8" i="2"/>
  <c r="BL22" i="2"/>
  <c r="BG22" i="2"/>
  <c r="BM22" i="2" s="1"/>
  <c r="BG27" i="2"/>
  <c r="BG8" i="2"/>
  <c r="BC27" i="2"/>
  <c r="BC8" i="2"/>
  <c r="AY27" i="2"/>
  <c r="AY8" i="2"/>
  <c r="AX27" i="2"/>
  <c r="AX8" i="2"/>
  <c r="AW27" i="2"/>
  <c r="AW8" i="2"/>
  <c r="AU27" i="2"/>
  <c r="AU8" i="2"/>
  <c r="BM21" i="2"/>
  <c r="BL21" i="2"/>
  <c r="BK21" i="2"/>
  <c r="BJ21" i="2"/>
  <c r="BF21" i="2"/>
  <c r="BB21" i="2"/>
  <c r="BA21" i="2"/>
  <c r="BL19" i="2"/>
  <c r="BM18" i="2"/>
  <c r="BL18" i="2"/>
  <c r="BK18" i="2"/>
  <c r="BJ18" i="2"/>
  <c r="BZ16" i="2"/>
  <c r="BY16" i="2"/>
  <c r="BX16" i="2"/>
  <c r="BW16" i="2"/>
  <c r="BW5" i="2"/>
  <c r="BV16" i="2"/>
  <c r="BV5" i="2"/>
  <c r="BU16" i="2"/>
  <c r="BT16" i="2"/>
  <c r="BS16" i="2"/>
  <c r="BR16" i="2"/>
  <c r="BQ16" i="2"/>
  <c r="BP16" i="2"/>
  <c r="BO16" i="2"/>
  <c r="BO5" i="2"/>
  <c r="BN16" i="2"/>
  <c r="BN5" i="2"/>
  <c r="BK16" i="2"/>
  <c r="BJ16" i="2"/>
  <c r="BI16" i="2"/>
  <c r="BF16" i="2"/>
  <c r="BF5" i="2"/>
  <c r="BD16" i="2"/>
  <c r="BD5" i="2"/>
  <c r="BC16" i="2"/>
  <c r="BB16" i="2"/>
  <c r="BA16" i="2"/>
  <c r="AZ16" i="2"/>
  <c r="AY16" i="2"/>
  <c r="AX16" i="2"/>
  <c r="AW16" i="2"/>
  <c r="AW5" i="2"/>
  <c r="AT16" i="2"/>
  <c r="AS16" i="2"/>
  <c r="BL14" i="2"/>
  <c r="BG14" i="2"/>
  <c r="BM14" i="2"/>
  <c r="AV16" i="2"/>
  <c r="AV5" i="2"/>
  <c r="BL13" i="2"/>
  <c r="BL16" i="2" s="1"/>
  <c r="BG13" i="2"/>
  <c r="BM13" i="2" s="1"/>
  <c r="BM16" i="2" s="1"/>
  <c r="BM5" i="2" s="1"/>
  <c r="AU16" i="2"/>
  <c r="AU5" i="2"/>
  <c r="BM12" i="2"/>
  <c r="BL12" i="2"/>
  <c r="BK12" i="2"/>
  <c r="BJ12" i="2"/>
  <c r="BF12" i="2"/>
  <c r="BB12" i="2"/>
  <c r="BA12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M10" i="2"/>
  <c r="BK10" i="2"/>
  <c r="BI10" i="2"/>
  <c r="BG10" i="2"/>
  <c r="BF10" i="2"/>
  <c r="BD10" i="2"/>
  <c r="BC10" i="2"/>
  <c r="BA10" i="2"/>
  <c r="AZ10" i="2"/>
  <c r="AY10" i="2"/>
  <c r="AX10" i="2"/>
  <c r="AW10" i="2"/>
  <c r="AV10" i="2"/>
  <c r="AU10" i="2"/>
  <c r="AT10" i="2"/>
  <c r="AS10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L9" i="2"/>
  <c r="BK9" i="2"/>
  <c r="BI9" i="2"/>
  <c r="BF9" i="2"/>
  <c r="BD9" i="2"/>
  <c r="AS9" i="2"/>
  <c r="BZ8" i="2"/>
  <c r="BY8" i="2"/>
  <c r="BX8" i="2"/>
  <c r="BV8" i="2"/>
  <c r="BU8" i="2"/>
  <c r="BR8" i="2"/>
  <c r="BQ8" i="2"/>
  <c r="BP8" i="2"/>
  <c r="BN8" i="2"/>
  <c r="BI8" i="2"/>
  <c r="BF8" i="2"/>
  <c r="BB8" i="2"/>
  <c r="AS8" i="2"/>
  <c r="BA7" i="2"/>
  <c r="AS7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L6" i="2"/>
  <c r="BI6" i="2"/>
  <c r="BZ5" i="2"/>
  <c r="BY5" i="2"/>
  <c r="BX5" i="2"/>
  <c r="BU5" i="2"/>
  <c r="BT5" i="2"/>
  <c r="BS5" i="2"/>
  <c r="BR5" i="2"/>
  <c r="BQ5" i="2"/>
  <c r="BP5" i="2"/>
  <c r="BL5" i="2"/>
  <c r="BK5" i="2"/>
  <c r="BI5" i="2"/>
  <c r="BC5" i="2"/>
  <c r="BB5" i="2"/>
  <c r="BA5" i="2"/>
  <c r="AZ5" i="2"/>
  <c r="AY5" i="2"/>
  <c r="AX5" i="2"/>
  <c r="AT5" i="2"/>
  <c r="AS5" i="2"/>
  <c r="BN4" i="2"/>
  <c r="BN18" i="2" s="1"/>
  <c r="AT4" i="2"/>
  <c r="AT90" i="2" s="1"/>
  <c r="AT12" i="2"/>
  <c r="AM1" i="2"/>
  <c r="AK1" i="2"/>
  <c r="AI1" i="2"/>
  <c r="AH1" i="2"/>
  <c r="AG1" i="2"/>
  <c r="AF1" i="2"/>
  <c r="AE1" i="2"/>
  <c r="AD1" i="2"/>
  <c r="AC1" i="2"/>
  <c r="AA1" i="2"/>
  <c r="Z1" i="2"/>
  <c r="Y1" i="2"/>
  <c r="X1" i="2"/>
  <c r="W1" i="2"/>
  <c r="V1" i="2"/>
  <c r="U1" i="2"/>
  <c r="T1" i="2"/>
  <c r="S1" i="2"/>
  <c r="R1" i="2"/>
  <c r="Q1" i="2"/>
  <c r="P1" i="2"/>
  <c r="N1" i="2"/>
  <c r="M1" i="2"/>
  <c r="L1" i="2"/>
  <c r="K1" i="2"/>
  <c r="J1" i="2"/>
  <c r="I1" i="2"/>
  <c r="H1" i="2"/>
  <c r="G1" i="2"/>
  <c r="F1" i="2"/>
  <c r="E1" i="2"/>
  <c r="D1" i="2"/>
  <c r="C1" i="2"/>
  <c r="A1" i="2"/>
  <c r="BZ116" i="1"/>
  <c r="BY116" i="1"/>
  <c r="BX116" i="1"/>
  <c r="BW116" i="1"/>
  <c r="BV116" i="1"/>
  <c r="BU116" i="1"/>
  <c r="BT116" i="1"/>
  <c r="BS116" i="1"/>
  <c r="BR116" i="1"/>
  <c r="BQ116" i="1"/>
  <c r="BP116" i="1"/>
  <c r="BO116" i="1"/>
  <c r="BN116" i="1"/>
  <c r="BK116" i="1"/>
  <c r="BF116" i="1"/>
  <c r="BD116" i="1"/>
  <c r="BC116" i="1"/>
  <c r="BB116" i="1"/>
  <c r="BA116" i="1"/>
  <c r="AZ116" i="1"/>
  <c r="AY116" i="1"/>
  <c r="AX116" i="1"/>
  <c r="AW116" i="1"/>
  <c r="AV116" i="1"/>
  <c r="AU116" i="1"/>
  <c r="AT116" i="1"/>
  <c r="BG115" i="1"/>
  <c r="BM115" i="1"/>
  <c r="BG114" i="1"/>
  <c r="BM114" i="1" s="1"/>
  <c r="BG113" i="1"/>
  <c r="BM113" i="1"/>
  <c r="BG112" i="1"/>
  <c r="BM112" i="1"/>
  <c r="BM111" i="1"/>
  <c r="BK111" i="1"/>
  <c r="BF111" i="1"/>
  <c r="BB111" i="1"/>
  <c r="BA111" i="1"/>
  <c r="BZ109" i="1"/>
  <c r="BY109" i="1"/>
  <c r="BX109" i="1"/>
  <c r="BW109" i="1"/>
  <c r="BV109" i="1"/>
  <c r="BU109" i="1"/>
  <c r="BT109" i="1"/>
  <c r="BS109" i="1"/>
  <c r="BR109" i="1"/>
  <c r="BQ109" i="1"/>
  <c r="BP109" i="1"/>
  <c r="BO109" i="1"/>
  <c r="BK109" i="1"/>
  <c r="BG109" i="1"/>
  <c r="BF109" i="1"/>
  <c r="BD109" i="1"/>
  <c r="BC109" i="1"/>
  <c r="BA109" i="1"/>
  <c r="AZ109" i="1"/>
  <c r="AY109" i="1"/>
  <c r="AX109" i="1"/>
  <c r="AW109" i="1"/>
  <c r="AV109" i="1"/>
  <c r="AU109" i="1"/>
  <c r="AT109" i="1"/>
  <c r="BM106" i="1"/>
  <c r="BB106" i="1"/>
  <c r="BB109" i="1"/>
  <c r="BM105" i="1"/>
  <c r="BM109" i="1" s="1"/>
  <c r="BM104" i="1"/>
  <c r="BK104" i="1"/>
  <c r="BF104" i="1"/>
  <c r="BB104" i="1"/>
  <c r="BA104" i="1"/>
  <c r="BZ102" i="1"/>
  <c r="BY102" i="1"/>
  <c r="BX102" i="1"/>
  <c r="BW102" i="1"/>
  <c r="BV102" i="1"/>
  <c r="BU102" i="1"/>
  <c r="BT102" i="1"/>
  <c r="BS102" i="1"/>
  <c r="BR102" i="1"/>
  <c r="BQ102" i="1"/>
  <c r="BP102" i="1"/>
  <c r="BF102" i="1"/>
  <c r="BD102" i="1"/>
  <c r="BA102" i="1"/>
  <c r="AW102" i="1"/>
  <c r="AV102" i="1"/>
  <c r="BM101" i="1"/>
  <c r="BO102" i="1"/>
  <c r="BM100" i="1"/>
  <c r="BM102" i="1"/>
  <c r="BK100" i="1"/>
  <c r="BK102" i="1"/>
  <c r="BG102" i="1"/>
  <c r="BG10" i="1"/>
  <c r="BC102" i="1"/>
  <c r="AY102" i="1"/>
  <c r="AX102" i="1"/>
  <c r="AU102" i="1"/>
  <c r="AU10" i="1"/>
  <c r="AT102" i="1"/>
  <c r="BM99" i="1"/>
  <c r="BK99" i="1"/>
  <c r="BF99" i="1"/>
  <c r="BB99" i="1"/>
  <c r="BA99" i="1"/>
  <c r="BZ97" i="1"/>
  <c r="BY97" i="1"/>
  <c r="BX97" i="1"/>
  <c r="BW97" i="1"/>
  <c r="BV97" i="1"/>
  <c r="BU97" i="1"/>
  <c r="BT97" i="1"/>
  <c r="BS97" i="1"/>
  <c r="BR97" i="1"/>
  <c r="BQ97" i="1"/>
  <c r="BP97" i="1"/>
  <c r="BF97" i="1"/>
  <c r="BA97" i="1"/>
  <c r="BM96" i="1"/>
  <c r="BK96" i="1"/>
  <c r="BB96" i="1"/>
  <c r="BM95" i="1"/>
  <c r="BK95" i="1"/>
  <c r="BB95" i="1"/>
  <c r="BM94" i="1"/>
  <c r="BK94" i="1"/>
  <c r="BB94" i="1"/>
  <c r="BM93" i="1"/>
  <c r="BK93" i="1"/>
  <c r="BB93" i="1"/>
  <c r="AY97" i="1"/>
  <c r="AX97" i="1"/>
  <c r="BM92" i="1"/>
  <c r="BK92" i="1"/>
  <c r="BB92" i="1"/>
  <c r="BO97" i="1"/>
  <c r="BN97" i="1"/>
  <c r="BD97" i="1"/>
  <c r="BC97" i="1"/>
  <c r="BB91" i="1"/>
  <c r="AZ97" i="1"/>
  <c r="AV97" i="1"/>
  <c r="AU97" i="1"/>
  <c r="AT97" i="1"/>
  <c r="BM90" i="1"/>
  <c r="BK90" i="1"/>
  <c r="BF90" i="1"/>
  <c r="BB90" i="1"/>
  <c r="BA90" i="1"/>
  <c r="BZ88" i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K88" i="1"/>
  <c r="BF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BG87" i="1"/>
  <c r="BM87" i="1"/>
  <c r="BG86" i="1"/>
  <c r="BM86" i="1"/>
  <c r="BG85" i="1"/>
  <c r="BM85" i="1" s="1"/>
  <c r="BG83" i="1"/>
  <c r="BM83" i="1"/>
  <c r="BM82" i="1"/>
  <c r="BK82" i="1"/>
  <c r="BF82" i="1"/>
  <c r="BB82" i="1"/>
  <c r="BA82" i="1"/>
  <c r="BZ80" i="1"/>
  <c r="BY80" i="1"/>
  <c r="BX80" i="1"/>
  <c r="BW80" i="1"/>
  <c r="BV80" i="1"/>
  <c r="BU80" i="1"/>
  <c r="BT80" i="1"/>
  <c r="BS80" i="1"/>
  <c r="BR80" i="1"/>
  <c r="BQ80" i="1"/>
  <c r="BP80" i="1"/>
  <c r="BG80" i="1"/>
  <c r="BF80" i="1"/>
  <c r="BA80" i="1"/>
  <c r="AW80" i="1"/>
  <c r="BM79" i="1"/>
  <c r="BK79" i="1"/>
  <c r="BB79" i="1"/>
  <c r="BM78" i="1"/>
  <c r="BK78" i="1"/>
  <c r="BB78" i="1"/>
  <c r="BM77" i="1"/>
  <c r="BK77" i="1"/>
  <c r="BB77" i="1"/>
  <c r="BM76" i="1"/>
  <c r="BK76" i="1"/>
  <c r="BB76" i="1"/>
  <c r="BM75" i="1"/>
  <c r="BK75" i="1"/>
  <c r="BB75" i="1"/>
  <c r="BO80" i="1"/>
  <c r="BN80" i="1"/>
  <c r="BN106" i="1" s="1"/>
  <c r="BN109" i="1" s="1"/>
  <c r="BN100" i="1" s="1"/>
  <c r="BN102" i="1" s="1"/>
  <c r="BN10" i="1" s="1"/>
  <c r="BM74" i="1"/>
  <c r="BK74" i="1"/>
  <c r="BK80" i="1"/>
  <c r="BD80" i="1"/>
  <c r="BC80" i="1"/>
  <c r="BB74" i="1"/>
  <c r="AZ80" i="1"/>
  <c r="AY80" i="1"/>
  <c r="AX80" i="1"/>
  <c r="AV80" i="1"/>
  <c r="AT80" i="1"/>
  <c r="BM73" i="1"/>
  <c r="BK73" i="1"/>
  <c r="BF73" i="1"/>
  <c r="BB73" i="1"/>
  <c r="BA73" i="1"/>
  <c r="BZ71" i="1"/>
  <c r="BY71" i="1"/>
  <c r="BX71" i="1"/>
  <c r="BW71" i="1"/>
  <c r="BV71" i="1"/>
  <c r="BU71" i="1"/>
  <c r="BT71" i="1"/>
  <c r="BS71" i="1"/>
  <c r="BR71" i="1"/>
  <c r="BQ71" i="1"/>
  <c r="BP71" i="1"/>
  <c r="BO71" i="1"/>
  <c r="BN71" i="1"/>
  <c r="BK71" i="1"/>
  <c r="BJ71" i="1"/>
  <c r="BI71" i="1"/>
  <c r="BF71" i="1"/>
  <c r="BA71" i="1"/>
  <c r="AV71" i="1"/>
  <c r="AS71" i="1"/>
  <c r="BL70" i="1"/>
  <c r="BG70" i="1"/>
  <c r="BM70" i="1"/>
  <c r="BB70" i="1"/>
  <c r="BL69" i="1"/>
  <c r="BG69" i="1"/>
  <c r="BM69" i="1" s="1"/>
  <c r="BB69" i="1"/>
  <c r="BL68" i="1"/>
  <c r="BG68" i="1"/>
  <c r="BM68" i="1"/>
  <c r="BB68" i="1"/>
  <c r="BB67" i="1"/>
  <c r="BL66" i="1"/>
  <c r="BL71" i="1"/>
  <c r="BG66" i="1"/>
  <c r="BM66" i="1"/>
  <c r="BB66" i="1"/>
  <c r="AZ71" i="1"/>
  <c r="AX71" i="1"/>
  <c r="AW71" i="1"/>
  <c r="AT71" i="1"/>
  <c r="AT9" i="1"/>
  <c r="BM65" i="1"/>
  <c r="BL65" i="1"/>
  <c r="BK65" i="1"/>
  <c r="BJ65" i="1"/>
  <c r="BF65" i="1"/>
  <c r="BB65" i="1"/>
  <c r="BA65" i="1"/>
  <c r="BL63" i="1"/>
  <c r="BG63" i="1"/>
  <c r="BM63" i="1" s="1"/>
  <c r="BM62" i="1"/>
  <c r="BL62" i="1"/>
  <c r="BK62" i="1"/>
  <c r="BJ62" i="1"/>
  <c r="BF62" i="1"/>
  <c r="BB62" i="1"/>
  <c r="BA62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K60" i="1"/>
  <c r="BJ60" i="1"/>
  <c r="BI60" i="1"/>
  <c r="BL60" i="1" s="1"/>
  <c r="BF60" i="1"/>
  <c r="BA60" i="1"/>
  <c r="AU60" i="1"/>
  <c r="AT60" i="1"/>
  <c r="BM59" i="1"/>
  <c r="BM58" i="1"/>
  <c r="BM57" i="1"/>
  <c r="BN60" i="1"/>
  <c r="BG55" i="1"/>
  <c r="BC60" i="1"/>
  <c r="BC39" i="1"/>
  <c r="BB39" i="1"/>
  <c r="AZ60" i="1"/>
  <c r="AZ39" i="1"/>
  <c r="BL54" i="1"/>
  <c r="BG54" i="1"/>
  <c r="BM54" i="1" s="1"/>
  <c r="BM60" i="1" s="1"/>
  <c r="BM39" i="1" s="1"/>
  <c r="BG60" i="1"/>
  <c r="BD60" i="1"/>
  <c r="BD39" i="1"/>
  <c r="BB54" i="1"/>
  <c r="BB60" i="1"/>
  <c r="AY60" i="1"/>
  <c r="AX60" i="1"/>
  <c r="AW60" i="1"/>
  <c r="AV60" i="1"/>
  <c r="BM53" i="1"/>
  <c r="BL53" i="1"/>
  <c r="BK53" i="1"/>
  <c r="BJ53" i="1"/>
  <c r="BF53" i="1"/>
  <c r="BB53" i="1"/>
  <c r="BA53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K51" i="1"/>
  <c r="BJ51" i="1"/>
  <c r="BI51" i="1"/>
  <c r="BL51" i="1" s="1"/>
  <c r="BF51" i="1"/>
  <c r="BA51" i="1"/>
  <c r="AU51" i="1"/>
  <c r="BG50" i="1"/>
  <c r="BM50" i="1"/>
  <c r="BG49" i="1"/>
  <c r="BM49" i="1"/>
  <c r="BB49" i="1"/>
  <c r="BG48" i="1"/>
  <c r="BM48" i="1" s="1"/>
  <c r="BB48" i="1"/>
  <c r="BG47" i="1"/>
  <c r="BM47" i="1"/>
  <c r="BB47" i="1"/>
  <c r="BG46" i="1"/>
  <c r="BM46" i="1"/>
  <c r="BB46" i="1"/>
  <c r="BG45" i="1"/>
  <c r="BM45" i="1" s="1"/>
  <c r="BB45" i="1"/>
  <c r="BL44" i="1"/>
  <c r="BG44" i="1"/>
  <c r="BD51" i="1"/>
  <c r="BB44" i="1"/>
  <c r="AZ51" i="1"/>
  <c r="AY51" i="1"/>
  <c r="AY38" i="1"/>
  <c r="AX51" i="1"/>
  <c r="AW51" i="1"/>
  <c r="AW38" i="1"/>
  <c r="AV51" i="1"/>
  <c r="AT51" i="1"/>
  <c r="BM43" i="1"/>
  <c r="BL43" i="1"/>
  <c r="BK43" i="1"/>
  <c r="BJ43" i="1"/>
  <c r="BF43" i="1"/>
  <c r="BB43" i="1"/>
  <c r="BA43" i="1"/>
  <c r="BA41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63" i="1"/>
  <c r="BM40" i="1"/>
  <c r="BL40" i="1"/>
  <c r="BK40" i="1"/>
  <c r="BJ40" i="1"/>
  <c r="BI40" i="1"/>
  <c r="BG40" i="1"/>
  <c r="BF40" i="1"/>
  <c r="BD40" i="1"/>
  <c r="BC40" i="1"/>
  <c r="BB40" i="1"/>
  <c r="AZ40" i="1"/>
  <c r="AY40" i="1"/>
  <c r="AX40" i="1"/>
  <c r="AW40" i="1"/>
  <c r="AV40" i="1"/>
  <c r="AU40" i="1"/>
  <c r="AT40" i="1"/>
  <c r="AS40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L39" i="1"/>
  <c r="BK39" i="1"/>
  <c r="BJ39" i="1"/>
  <c r="BI39" i="1"/>
  <c r="BG39" i="1"/>
  <c r="BF39" i="1"/>
  <c r="AY39" i="1"/>
  <c r="AY41" i="1" s="1"/>
  <c r="AY7" i="1" s="1"/>
  <c r="AX39" i="1"/>
  <c r="AW39" i="1"/>
  <c r="AW41" i="1" s="1"/>
  <c r="AW7" i="1" s="1"/>
  <c r="AV39" i="1"/>
  <c r="AU39" i="1"/>
  <c r="AT39" i="1"/>
  <c r="AS39" i="1"/>
  <c r="BZ38" i="1"/>
  <c r="BZ41" i="1" s="1"/>
  <c r="BZ7" i="1" s="1"/>
  <c r="BY38" i="1"/>
  <c r="BY41" i="1" s="1"/>
  <c r="BY7" i="1" s="1"/>
  <c r="BX38" i="1"/>
  <c r="BX41" i="1" s="1"/>
  <c r="BX7" i="1" s="1"/>
  <c r="BW38" i="1"/>
  <c r="BW41" i="1"/>
  <c r="BW7" i="1"/>
  <c r="BV38" i="1"/>
  <c r="BV41" i="1" s="1"/>
  <c r="BV7" i="1" s="1"/>
  <c r="BU38" i="1"/>
  <c r="BU41" i="1" s="1"/>
  <c r="BU7" i="1" s="1"/>
  <c r="BT38" i="1"/>
  <c r="BT41" i="1"/>
  <c r="BT7" i="1"/>
  <c r="BS38" i="1"/>
  <c r="BS41" i="1"/>
  <c r="BS7" i="1"/>
  <c r="BR38" i="1"/>
  <c r="BR41" i="1" s="1"/>
  <c r="BR7" i="1" s="1"/>
  <c r="BQ38" i="1"/>
  <c r="BQ41" i="1" s="1"/>
  <c r="BQ7" i="1" s="1"/>
  <c r="BP38" i="1"/>
  <c r="BP41" i="1" s="1"/>
  <c r="BP7" i="1" s="1"/>
  <c r="BO38" i="1"/>
  <c r="BO41" i="1"/>
  <c r="BO7" i="1"/>
  <c r="BN38" i="1"/>
  <c r="BL38" i="1"/>
  <c r="BL41" i="1"/>
  <c r="BL7" i="1"/>
  <c r="BK38" i="1"/>
  <c r="BK41" i="1"/>
  <c r="BK7" i="1"/>
  <c r="BJ38" i="1"/>
  <c r="BJ41" i="1" s="1"/>
  <c r="BI38" i="1"/>
  <c r="BI41" i="1" s="1"/>
  <c r="BI7" i="1" s="1"/>
  <c r="BF38" i="1"/>
  <c r="BF41" i="1"/>
  <c r="BF7" i="1"/>
  <c r="BD38" i="1"/>
  <c r="BD41" i="1" s="1"/>
  <c r="BD7" i="1" s="1"/>
  <c r="AZ38" i="1"/>
  <c r="AX38" i="1"/>
  <c r="AX41" i="1" s="1"/>
  <c r="AV38" i="1"/>
  <c r="AV41" i="1" s="1"/>
  <c r="AU38" i="1"/>
  <c r="AU41" i="1"/>
  <c r="AU7" i="1"/>
  <c r="AT38" i="1"/>
  <c r="AT41" i="1"/>
  <c r="AT7" i="1"/>
  <c r="AS38" i="1"/>
  <c r="AS41" i="1"/>
  <c r="AS7" i="1"/>
  <c r="BM37" i="1"/>
  <c r="BL37" i="1"/>
  <c r="BK37" i="1"/>
  <c r="BJ37" i="1"/>
  <c r="BF37" i="1"/>
  <c r="BB37" i="1"/>
  <c r="BA37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K35" i="1"/>
  <c r="BI35" i="1"/>
  <c r="BL35" i="1" s="1"/>
  <c r="BM31" i="1"/>
  <c r="BM30" i="1"/>
  <c r="BM35" i="1"/>
  <c r="BL30" i="1"/>
  <c r="BM29" i="1"/>
  <c r="BL29" i="1"/>
  <c r="BK29" i="1"/>
  <c r="BJ29" i="1"/>
  <c r="BZ27" i="1"/>
  <c r="BY27" i="1"/>
  <c r="BY8" i="1" s="1"/>
  <c r="BX27" i="1"/>
  <c r="BW27" i="1"/>
  <c r="BV27" i="1"/>
  <c r="BV8" i="1"/>
  <c r="BU27" i="1"/>
  <c r="BT27" i="1"/>
  <c r="BS27" i="1"/>
  <c r="BR27" i="1"/>
  <c r="BQ27" i="1"/>
  <c r="BQ8" i="1" s="1"/>
  <c r="BP27" i="1"/>
  <c r="BO27" i="1"/>
  <c r="BN27" i="1"/>
  <c r="BN8" i="1"/>
  <c r="BK27" i="1"/>
  <c r="BI27" i="1"/>
  <c r="BL27" i="1"/>
  <c r="BL8" i="1"/>
  <c r="BF27" i="1"/>
  <c r="BB27" i="1"/>
  <c r="BA27" i="1"/>
  <c r="AW27" i="1"/>
  <c r="AU27" i="1"/>
  <c r="AU8" i="1"/>
  <c r="BG25" i="1"/>
  <c r="BM25" i="1"/>
  <c r="BG24" i="1"/>
  <c r="BM24" i="1"/>
  <c r="BC27" i="1"/>
  <c r="BC8" i="1"/>
  <c r="BG23" i="1"/>
  <c r="BM23" i="1" s="1"/>
  <c r="AX27" i="1"/>
  <c r="AX8" i="1"/>
  <c r="BL22" i="1"/>
  <c r="BG22" i="1"/>
  <c r="BM22" i="1"/>
  <c r="BD27" i="1"/>
  <c r="BD8" i="1"/>
  <c r="AZ27" i="1"/>
  <c r="AZ8" i="1"/>
  <c r="AY27" i="1"/>
  <c r="AY8" i="1"/>
  <c r="AV27" i="1"/>
  <c r="AV8" i="1"/>
  <c r="AT27" i="1"/>
  <c r="AT8" i="1"/>
  <c r="BM21" i="1"/>
  <c r="BL21" i="1"/>
  <c r="BK21" i="1"/>
  <c r="BJ21" i="1"/>
  <c r="BF21" i="1"/>
  <c r="BB21" i="1"/>
  <c r="BA21" i="1"/>
  <c r="BL19" i="1"/>
  <c r="BM18" i="1"/>
  <c r="BL18" i="1"/>
  <c r="BK18" i="1"/>
  <c r="BJ18" i="1"/>
  <c r="BZ16" i="1"/>
  <c r="BY16" i="1"/>
  <c r="BY5" i="1"/>
  <c r="BX16" i="1"/>
  <c r="BW16" i="1"/>
  <c r="BV16" i="1"/>
  <c r="BU16" i="1"/>
  <c r="BT16" i="1"/>
  <c r="BS16" i="1"/>
  <c r="BS5" i="1"/>
  <c r="BR16" i="1"/>
  <c r="BQ16" i="1"/>
  <c r="BQ5" i="1"/>
  <c r="BP16" i="1"/>
  <c r="BO16" i="1"/>
  <c r="BN16" i="1"/>
  <c r="BK16" i="1"/>
  <c r="BK5" i="1"/>
  <c r="BJ16" i="1"/>
  <c r="BI16" i="1"/>
  <c r="BI5" i="1"/>
  <c r="BF16" i="1"/>
  <c r="BD16" i="1"/>
  <c r="BC16" i="1"/>
  <c r="BB16" i="1"/>
  <c r="BA16" i="1"/>
  <c r="BA5" i="1"/>
  <c r="AZ16" i="1"/>
  <c r="AY16" i="1"/>
  <c r="AY5" i="1"/>
  <c r="AX16" i="1"/>
  <c r="AT16" i="1"/>
  <c r="AS16" i="1"/>
  <c r="AS5" i="1"/>
  <c r="BL14" i="1"/>
  <c r="BG14" i="1"/>
  <c r="AU16" i="1"/>
  <c r="AU5" i="1"/>
  <c r="BL13" i="1"/>
  <c r="BL16" i="1"/>
  <c r="BL5" i="1"/>
  <c r="BG13" i="1"/>
  <c r="AW16" i="1"/>
  <c r="AW5" i="1"/>
  <c r="AV16" i="1"/>
  <c r="AV5" i="1"/>
  <c r="BM12" i="1"/>
  <c r="BL12" i="1"/>
  <c r="BK12" i="1"/>
  <c r="BJ12" i="1"/>
  <c r="BF12" i="1"/>
  <c r="BB12" i="1"/>
  <c r="BA12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M10" i="1"/>
  <c r="BK10" i="1"/>
  <c r="BI10" i="1"/>
  <c r="BF10" i="1"/>
  <c r="BD10" i="1"/>
  <c r="BC10" i="1"/>
  <c r="BA10" i="1"/>
  <c r="AY10" i="1"/>
  <c r="AX10" i="1"/>
  <c r="AW10" i="1"/>
  <c r="AV10" i="1"/>
  <c r="AT10" i="1"/>
  <c r="AS10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L9" i="1"/>
  <c r="BK9" i="1"/>
  <c r="BI9" i="1"/>
  <c r="BF9" i="1"/>
  <c r="BA9" i="1"/>
  <c r="AZ9" i="1"/>
  <c r="AX9" i="1"/>
  <c r="AW9" i="1"/>
  <c r="AV9" i="1"/>
  <c r="AS9" i="1"/>
  <c r="BZ8" i="1"/>
  <c r="BX8" i="1"/>
  <c r="BW8" i="1"/>
  <c r="BU8" i="1"/>
  <c r="BT8" i="1"/>
  <c r="BS8" i="1"/>
  <c r="BR8" i="1"/>
  <c r="BP8" i="1"/>
  <c r="BO8" i="1"/>
  <c r="BK8" i="1"/>
  <c r="BI8" i="1"/>
  <c r="BF8" i="1"/>
  <c r="BB8" i="1"/>
  <c r="BA8" i="1"/>
  <c r="AW8" i="1"/>
  <c r="AS8" i="1"/>
  <c r="BA7" i="1"/>
  <c r="AX7" i="1"/>
  <c r="AV7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L6" i="1"/>
  <c r="BI6" i="1"/>
  <c r="BZ5" i="1"/>
  <c r="BX5" i="1"/>
  <c r="BW5" i="1"/>
  <c r="BV5" i="1"/>
  <c r="BU5" i="1"/>
  <c r="BT5" i="1"/>
  <c r="BR5" i="1"/>
  <c r="BP5" i="1"/>
  <c r="BO5" i="1"/>
  <c r="BN5" i="1"/>
  <c r="BF5" i="1"/>
  <c r="BD5" i="1"/>
  <c r="BC5" i="1"/>
  <c r="BB5" i="1"/>
  <c r="AZ5" i="1"/>
  <c r="AX5" i="1"/>
  <c r="AT5" i="1"/>
  <c r="BN4" i="1"/>
  <c r="BN73" i="1" s="1"/>
  <c r="BN29" i="1"/>
  <c r="AT4" i="1"/>
  <c r="AT104" i="1" s="1"/>
  <c r="AT37" i="1"/>
  <c r="AM1" i="1"/>
  <c r="AK1" i="1"/>
  <c r="AI1" i="1"/>
  <c r="AH1" i="1"/>
  <c r="AG1" i="1"/>
  <c r="AF1" i="1"/>
  <c r="AE1" i="1"/>
  <c r="AD1" i="1"/>
  <c r="AC1" i="1"/>
  <c r="AA1" i="1"/>
  <c r="Z1" i="1"/>
  <c r="Y1" i="1"/>
  <c r="X1" i="1"/>
  <c r="W1" i="1"/>
  <c r="V1" i="1"/>
  <c r="U1" i="1"/>
  <c r="T1" i="1"/>
  <c r="S1" i="1"/>
  <c r="R1" i="1"/>
  <c r="Q1" i="1"/>
  <c r="P1" i="1"/>
  <c r="N1" i="1"/>
  <c r="M1" i="1"/>
  <c r="L1" i="1"/>
  <c r="K1" i="1"/>
  <c r="J1" i="1"/>
  <c r="I1" i="1"/>
  <c r="H1" i="1"/>
  <c r="G1" i="1"/>
  <c r="F1" i="1"/>
  <c r="E1" i="1"/>
  <c r="D1" i="1"/>
  <c r="C1" i="1"/>
  <c r="A1" i="1"/>
  <c r="BM27" i="1"/>
  <c r="BM8" i="1"/>
  <c r="AZ41" i="1"/>
  <c r="AZ7" i="1"/>
  <c r="BN41" i="1"/>
  <c r="BN7" i="1"/>
  <c r="AY48" i="4"/>
  <c r="AY47" i="3"/>
  <c r="AY48" i="3"/>
  <c r="AY46" i="3" s="1"/>
  <c r="AY80" i="3" s="1"/>
  <c r="AY47" i="4"/>
  <c r="AY46" i="4"/>
  <c r="AY80" i="4"/>
  <c r="AU4" i="1"/>
  <c r="BN12" i="1"/>
  <c r="BM14" i="1"/>
  <c r="BC51" i="1"/>
  <c r="BC38" i="1"/>
  <c r="AR48" i="4"/>
  <c r="AR48" i="3"/>
  <c r="AR47" i="4"/>
  <c r="AR46" i="4"/>
  <c r="AR80" i="4"/>
  <c r="AR47" i="3"/>
  <c r="AR46" i="3"/>
  <c r="AR80" i="3"/>
  <c r="AU71" i="1"/>
  <c r="AU9" i="1"/>
  <c r="BM71" i="1"/>
  <c r="BD71" i="1"/>
  <c r="BD9" i="1"/>
  <c r="BM88" i="1"/>
  <c r="AZ19" i="4"/>
  <c r="AZ17" i="4"/>
  <c r="AZ74" i="4"/>
  <c r="AZ19" i="3"/>
  <c r="AZ17" i="3"/>
  <c r="AZ74" i="3"/>
  <c r="BN62" i="1"/>
  <c r="BN111" i="1"/>
  <c r="BN65" i="1"/>
  <c r="BN90" i="1"/>
  <c r="BB80" i="1"/>
  <c r="BG97" i="1"/>
  <c r="BM91" i="1"/>
  <c r="BM97" i="1"/>
  <c r="BK91" i="1"/>
  <c r="BK97" i="1"/>
  <c r="BO4" i="1"/>
  <c r="BO90" i="1" s="1"/>
  <c r="BG27" i="1"/>
  <c r="BG8" i="1"/>
  <c r="BN37" i="1"/>
  <c r="AW97" i="1"/>
  <c r="AZ51" i="2"/>
  <c r="AZ38" i="2"/>
  <c r="AZ41" i="2"/>
  <c r="AZ7" i="2"/>
  <c r="AT99" i="1"/>
  <c r="AT62" i="1"/>
  <c r="AT53" i="1"/>
  <c r="AT90" i="1"/>
  <c r="AT82" i="1"/>
  <c r="AT65" i="1"/>
  <c r="AT21" i="1"/>
  <c r="BB51" i="1"/>
  <c r="AU80" i="1"/>
  <c r="BD27" i="2"/>
  <c r="BD8" i="2"/>
  <c r="BG13" i="3"/>
  <c r="BG71" i="3"/>
  <c r="BN21" i="1"/>
  <c r="AT43" i="1"/>
  <c r="BN43" i="1"/>
  <c r="AY71" i="1"/>
  <c r="AY9" i="1"/>
  <c r="AZ102" i="1"/>
  <c r="AZ10" i="1"/>
  <c r="BN104" i="1"/>
  <c r="BT41" i="2"/>
  <c r="BT7" i="2"/>
  <c r="BN18" i="1"/>
  <c r="BG51" i="1"/>
  <c r="BG38" i="1"/>
  <c r="BG41" i="1"/>
  <c r="BG7" i="1"/>
  <c r="BM44" i="1"/>
  <c r="BM51" i="1"/>
  <c r="BM38" i="1"/>
  <c r="BM41" i="1"/>
  <c r="BM7" i="1"/>
  <c r="BF47" i="4"/>
  <c r="BF47" i="3"/>
  <c r="BM80" i="1"/>
  <c r="AV27" i="2"/>
  <c r="AV8" i="2"/>
  <c r="BL8" i="2"/>
  <c r="BI38" i="2"/>
  <c r="BI41" i="2"/>
  <c r="BI7" i="2"/>
  <c r="BL51" i="2"/>
  <c r="BL38" i="2"/>
  <c r="BL41" i="2"/>
  <c r="BL7" i="2"/>
  <c r="AT12" i="1"/>
  <c r="BB71" i="1"/>
  <c r="BB9" i="1"/>
  <c r="BB97" i="1"/>
  <c r="BM116" i="1"/>
  <c r="BM27" i="2"/>
  <c r="BM8" i="2"/>
  <c r="BK41" i="2"/>
  <c r="BK7" i="2"/>
  <c r="AS47" i="4"/>
  <c r="AS48" i="4"/>
  <c r="AS48" i="3"/>
  <c r="AS47" i="3"/>
  <c r="AZ47" i="4"/>
  <c r="AZ47" i="3"/>
  <c r="BG47" i="4"/>
  <c r="BG47" i="3"/>
  <c r="BG116" i="1"/>
  <c r="BG16" i="2"/>
  <c r="BG5" i="2"/>
  <c r="BC71" i="2"/>
  <c r="BC9" i="2"/>
  <c r="BB66" i="2"/>
  <c r="BB71" i="2"/>
  <c r="AU71" i="3"/>
  <c r="AU13" i="3"/>
  <c r="AT47" i="4"/>
  <c r="AT48" i="4"/>
  <c r="AT48" i="3"/>
  <c r="AT47" i="3"/>
  <c r="AT46" i="3"/>
  <c r="AT80" i="3"/>
  <c r="BG71" i="1"/>
  <c r="BH47" i="4"/>
  <c r="BH47" i="3"/>
  <c r="BG88" i="1"/>
  <c r="BB100" i="1"/>
  <c r="BB102" i="1"/>
  <c r="BB10" i="1"/>
  <c r="BB54" i="2"/>
  <c r="BB60" i="2"/>
  <c r="BC60" i="2"/>
  <c r="BC39" i="2"/>
  <c r="BB39" i="2"/>
  <c r="BB41" i="2"/>
  <c r="BB7" i="2"/>
  <c r="AV71" i="3"/>
  <c r="AV13" i="3"/>
  <c r="AR71" i="3"/>
  <c r="AR13" i="3"/>
  <c r="AU47" i="4"/>
  <c r="AU48" i="3"/>
  <c r="AU48" i="4"/>
  <c r="AU47" i="3"/>
  <c r="AU46" i="3"/>
  <c r="AU80" i="3"/>
  <c r="BI47" i="3"/>
  <c r="BI47" i="4"/>
  <c r="AT73" i="2"/>
  <c r="AT104" i="2"/>
  <c r="AT82" i="2"/>
  <c r="AT99" i="2"/>
  <c r="BN12" i="2"/>
  <c r="BM71" i="2"/>
  <c r="BM9" i="2"/>
  <c r="BB80" i="2"/>
  <c r="AS71" i="3"/>
  <c r="AS13" i="3"/>
  <c r="BA20" i="4"/>
  <c r="AZ20" i="4"/>
  <c r="BE20" i="4"/>
  <c r="BF20" i="4"/>
  <c r="BG20" i="4"/>
  <c r="BH20" i="4"/>
  <c r="BI20" i="4"/>
  <c r="BJ20" i="4"/>
  <c r="BK20" i="4"/>
  <c r="BL20" i="4"/>
  <c r="BM20" i="4"/>
  <c r="BN20" i="4"/>
  <c r="BO20" i="4"/>
  <c r="BP20" i="4"/>
  <c r="BQ20" i="4"/>
  <c r="BR20" i="4"/>
  <c r="BD20" i="4"/>
  <c r="AV47" i="4"/>
  <c r="AV48" i="4"/>
  <c r="AV46" i="4" s="1"/>
  <c r="AV80" i="4" s="1"/>
  <c r="AV47" i="3"/>
  <c r="AV48" i="3"/>
  <c r="AV46" i="3" s="1"/>
  <c r="AV80" i="3" s="1"/>
  <c r="BJ47" i="4"/>
  <c r="BJ47" i="3"/>
  <c r="AU4" i="2"/>
  <c r="BD41" i="2"/>
  <c r="BD7" i="2"/>
  <c r="BN41" i="2"/>
  <c r="BN7" i="2"/>
  <c r="BV41" i="2"/>
  <c r="BV7" i="2"/>
  <c r="AV51" i="2"/>
  <c r="AV38" i="2"/>
  <c r="AV41" i="2"/>
  <c r="AV7" i="2"/>
  <c r="BG51" i="2"/>
  <c r="BG38" i="2"/>
  <c r="BG41" i="2"/>
  <c r="BG7" i="2"/>
  <c r="AX71" i="3"/>
  <c r="AX13" i="3"/>
  <c r="AW48" i="4"/>
  <c r="AW47" i="4"/>
  <c r="AW47" i="3"/>
  <c r="AW48" i="3"/>
  <c r="AW46" i="3" s="1"/>
  <c r="AW80" i="3" s="1"/>
  <c r="BD47" i="4"/>
  <c r="BD47" i="3"/>
  <c r="BK47" i="4"/>
  <c r="BK47" i="3"/>
  <c r="BN111" i="2"/>
  <c r="BN90" i="2"/>
  <c r="BN82" i="2"/>
  <c r="BF41" i="2"/>
  <c r="BF7" i="2"/>
  <c r="BO41" i="2"/>
  <c r="BO7" i="2"/>
  <c r="BW41" i="2"/>
  <c r="BW7" i="2"/>
  <c r="AW51" i="2"/>
  <c r="AW38" i="2"/>
  <c r="AQ71" i="3"/>
  <c r="AQ13" i="3"/>
  <c r="AY71" i="3"/>
  <c r="AY13" i="3"/>
  <c r="AW71" i="3"/>
  <c r="AW13" i="3"/>
  <c r="BL47" i="4"/>
  <c r="BL47" i="3"/>
  <c r="BO4" i="2"/>
  <c r="BO73" i="2" s="1"/>
  <c r="AT43" i="2"/>
  <c r="BM44" i="2"/>
  <c r="BM51" i="2"/>
  <c r="BM38" i="2"/>
  <c r="AW60" i="2"/>
  <c r="AW39" i="2"/>
  <c r="BM60" i="2"/>
  <c r="BM39" i="2"/>
  <c r="BM41" i="2" s="1"/>
  <c r="BM7" i="2" s="1"/>
  <c r="BE70" i="3"/>
  <c r="BE12" i="3"/>
  <c r="AZ71" i="3"/>
  <c r="AZ13" i="3"/>
  <c r="AQ48" i="4"/>
  <c r="AQ47" i="4"/>
  <c r="AQ47" i="3"/>
  <c r="AQ48" i="3"/>
  <c r="AQ46" i="3" s="1"/>
  <c r="AQ80" i="3" s="1"/>
  <c r="AX48" i="4"/>
  <c r="AX47" i="4"/>
  <c r="AX46" i="4"/>
  <c r="AX80" i="4"/>
  <c r="AX47" i="3"/>
  <c r="AX48" i="3"/>
  <c r="AX46" i="3" s="1"/>
  <c r="AX80" i="3" s="1"/>
  <c r="BC71" i="1"/>
  <c r="BC9" i="1"/>
  <c r="AY19" i="4"/>
  <c r="AY19" i="3"/>
  <c r="BN21" i="2"/>
  <c r="BF70" i="3"/>
  <c r="BF12" i="3"/>
  <c r="BA20" i="3"/>
  <c r="AZ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D20" i="3"/>
  <c r="BM83" i="2"/>
  <c r="BM88" i="2"/>
  <c r="BB95" i="2"/>
  <c r="BB97" i="2"/>
  <c r="AQ4" i="3"/>
  <c r="AY4" i="3"/>
  <c r="AS12" i="3"/>
  <c r="AS11" i="3"/>
  <c r="AT13" i="3"/>
  <c r="AS45" i="3"/>
  <c r="AT45" i="3"/>
  <c r="AU45" i="3"/>
  <c r="AV45" i="3"/>
  <c r="AR43" i="3"/>
  <c r="AR79" i="3"/>
  <c r="BE70" i="4"/>
  <c r="BE12" i="4"/>
  <c r="AT12" i="3"/>
  <c r="AQ43" i="3"/>
  <c r="AQ79" i="3"/>
  <c r="AS71" i="4"/>
  <c r="AS13" i="4"/>
  <c r="BD71" i="4"/>
  <c r="BD13" i="4"/>
  <c r="BM114" i="2"/>
  <c r="BA4" i="3"/>
  <c r="BD6" i="3"/>
  <c r="BA8" i="3"/>
  <c r="BF13" i="3"/>
  <c r="BF11" i="3" s="1"/>
  <c r="BF72" i="3" s="1"/>
  <c r="AZ70" i="4"/>
  <c r="AZ12" i="4"/>
  <c r="BK91" i="2"/>
  <c r="BK97" i="2"/>
  <c r="AU70" i="4"/>
  <c r="AU12" i="4"/>
  <c r="BG71" i="2"/>
  <c r="BG9" i="2"/>
  <c r="BG3" i="3"/>
  <c r="AU4" i="3"/>
  <c r="BD5" i="3"/>
  <c r="AW12" i="3"/>
  <c r="AW11" i="3"/>
  <c r="BG12" i="3"/>
  <c r="BG11" i="3"/>
  <c r="BG72" i="3"/>
  <c r="AT71" i="4"/>
  <c r="AT13" i="4"/>
  <c r="AV4" i="3"/>
  <c r="AT21" i="3"/>
  <c r="AT75" i="3"/>
  <c r="AX40" i="3"/>
  <c r="AX78" i="3"/>
  <c r="AT43" i="3"/>
  <c r="AT79" i="3"/>
  <c r="AW13" i="4"/>
  <c r="AW71" i="4"/>
  <c r="BA21" i="4"/>
  <c r="BA75" i="4"/>
  <c r="BE22" i="4"/>
  <c r="BE21" i="4"/>
  <c r="BE75" i="4"/>
  <c r="BF65" i="4"/>
  <c r="BF69" i="4"/>
  <c r="BF24" i="4"/>
  <c r="BG3" i="4"/>
  <c r="AX4" i="3"/>
  <c r="AR12" i="3"/>
  <c r="AR11" i="3"/>
  <c r="AZ12" i="3"/>
  <c r="AZ11" i="3"/>
  <c r="AQ8" i="4"/>
  <c r="AQ7" i="4"/>
  <c r="AQ4" i="4"/>
  <c r="AY4" i="4"/>
  <c r="AY8" i="4"/>
  <c r="AY7" i="4"/>
  <c r="AT70" i="4"/>
  <c r="AT12" i="4"/>
  <c r="AT11" i="4"/>
  <c r="AU71" i="4"/>
  <c r="AU13" i="4"/>
  <c r="BA4" i="4"/>
  <c r="AR70" i="4"/>
  <c r="AR12" i="4"/>
  <c r="BG71" i="4"/>
  <c r="AS4" i="4"/>
  <c r="BF4" i="4"/>
  <c r="AZ71" i="4"/>
  <c r="AZ13" i="4"/>
  <c r="BF52" i="4"/>
  <c r="BF82" i="4"/>
  <c r="BG12" i="4"/>
  <c r="BG11" i="4"/>
  <c r="BG72" i="4"/>
  <c r="BG70" i="4"/>
  <c r="BA8" i="4"/>
  <c r="AW40" i="4"/>
  <c r="AW78" i="4"/>
  <c r="AV13" i="4"/>
  <c r="AW70" i="4"/>
  <c r="AW12" i="4"/>
  <c r="AR71" i="4"/>
  <c r="AR13" i="4"/>
  <c r="AT45" i="4"/>
  <c r="AU45" i="4"/>
  <c r="AU43" i="4" s="1"/>
  <c r="AU79" i="4" s="1"/>
  <c r="AV45" i="4"/>
  <c r="AS43" i="4"/>
  <c r="AS79" i="4"/>
  <c r="AX8" i="4"/>
  <c r="AX7" i="4"/>
  <c r="AX4" i="4"/>
  <c r="BD6" i="4"/>
  <c r="BD4" i="4"/>
  <c r="AV4" i="4"/>
  <c r="BA43" i="4"/>
  <c r="BA79" i="4"/>
  <c r="BH3" i="4"/>
  <c r="AQ46" i="4"/>
  <c r="AQ80" i="4"/>
  <c r="AW46" i="4"/>
  <c r="AW80" i="4"/>
  <c r="BA19" i="4"/>
  <c r="BA19" i="3"/>
  <c r="AS46" i="4"/>
  <c r="AS80" i="4"/>
  <c r="BA7" i="4"/>
  <c r="BE8" i="4"/>
  <c r="BE7" i="4"/>
  <c r="AV43" i="3"/>
  <c r="AV79" i="3"/>
  <c r="AW45" i="3"/>
  <c r="AW11" i="4"/>
  <c r="BG48" i="3"/>
  <c r="BG46" i="3" s="1"/>
  <c r="BG80" i="3" s="1"/>
  <c r="BC41" i="2"/>
  <c r="BC7" i="2"/>
  <c r="AR11" i="4"/>
  <c r="AY71" i="4"/>
  <c r="AY13" i="4"/>
  <c r="AZ11" i="4"/>
  <c r="AV70" i="4"/>
  <c r="AV12" i="4"/>
  <c r="AV11" i="4"/>
  <c r="AY70" i="4"/>
  <c r="AY12" i="4"/>
  <c r="AY11" i="4"/>
  <c r="BD8" i="3"/>
  <c r="BD7" i="3"/>
  <c r="BD4" i="3"/>
  <c r="BD70" i="4"/>
  <c r="BD12" i="4"/>
  <c r="BD11" i="4"/>
  <c r="BD72" i="4"/>
  <c r="AQ70" i="4"/>
  <c r="AQ12" i="4"/>
  <c r="AU43" i="3"/>
  <c r="AU79" i="3"/>
  <c r="AU70" i="3"/>
  <c r="AU12" i="3"/>
  <c r="AU11" i="3"/>
  <c r="BK48" i="3"/>
  <c r="BK46" i="3" s="1"/>
  <c r="BK80" i="3" s="1"/>
  <c r="AU46" i="4"/>
  <c r="AU80" i="4"/>
  <c r="AT46" i="4"/>
  <c r="AT80" i="4"/>
  <c r="BG48" i="4"/>
  <c r="BG46" i="4" s="1"/>
  <c r="BG80" i="4" s="1"/>
  <c r="AZ48" i="3"/>
  <c r="AZ46" i="3" s="1"/>
  <c r="AZ80" i="3" s="1"/>
  <c r="BC41" i="1"/>
  <c r="BC7" i="1"/>
  <c r="BB38" i="1"/>
  <c r="BB41" i="1"/>
  <c r="BB7" i="1"/>
  <c r="BA12" i="4"/>
  <c r="BA70" i="4"/>
  <c r="BG65" i="3"/>
  <c r="BG69" i="3"/>
  <c r="BH3" i="3"/>
  <c r="AT11" i="3"/>
  <c r="AQ70" i="3"/>
  <c r="AQ12" i="3"/>
  <c r="AQ11" i="3"/>
  <c r="BO65" i="2"/>
  <c r="BO104" i="2"/>
  <c r="BO99" i="2"/>
  <c r="BP4" i="2"/>
  <c r="BO37" i="2"/>
  <c r="BO29" i="2"/>
  <c r="BO21" i="2"/>
  <c r="BD48" i="3"/>
  <c r="BD46" i="3"/>
  <c r="BD80" i="3"/>
  <c r="BJ48" i="3"/>
  <c r="BJ46" i="3" s="1"/>
  <c r="BJ80" i="3" s="1"/>
  <c r="BH48" i="3"/>
  <c r="BH46" i="3" s="1"/>
  <c r="BH80" i="3" s="1"/>
  <c r="AZ48" i="4"/>
  <c r="AZ46" i="4" s="1"/>
  <c r="AZ80" i="4" s="1"/>
  <c r="AV70" i="3"/>
  <c r="AV12" i="3"/>
  <c r="AV11" i="3"/>
  <c r="BE8" i="3"/>
  <c r="BE7" i="3"/>
  <c r="BA7" i="3"/>
  <c r="AY70" i="3"/>
  <c r="AY12" i="3"/>
  <c r="AY11" i="3"/>
  <c r="AU90" i="2"/>
  <c r="AU104" i="2"/>
  <c r="AU82" i="2"/>
  <c r="AU65" i="2"/>
  <c r="AU99" i="2"/>
  <c r="AU111" i="2"/>
  <c r="AU73" i="2"/>
  <c r="AU43" i="2"/>
  <c r="AU21" i="2"/>
  <c r="AU62" i="2"/>
  <c r="AU37" i="2"/>
  <c r="AV4" i="2"/>
  <c r="AU12" i="2"/>
  <c r="AU53" i="2"/>
  <c r="AX13" i="4"/>
  <c r="AX71" i="4"/>
  <c r="AT43" i="4"/>
  <c r="AT79" i="4"/>
  <c r="BF70" i="4"/>
  <c r="BF12" i="4"/>
  <c r="BF11" i="4"/>
  <c r="BF72" i="4"/>
  <c r="AU11" i="4"/>
  <c r="BA70" i="3"/>
  <c r="BA12" i="3"/>
  <c r="BL48" i="3"/>
  <c r="BL46" i="3"/>
  <c r="BL80" i="3"/>
  <c r="BD48" i="4"/>
  <c r="BD46" i="4"/>
  <c r="BD80" i="4"/>
  <c r="BJ48" i="4"/>
  <c r="BJ46" i="4"/>
  <c r="BJ80" i="4"/>
  <c r="BI48" i="4"/>
  <c r="BI46" i="4"/>
  <c r="BI80" i="4"/>
  <c r="BH48" i="4"/>
  <c r="BH46" i="4"/>
  <c r="BH80" i="4"/>
  <c r="AS46" i="3"/>
  <c r="AS80" i="3"/>
  <c r="BF48" i="3"/>
  <c r="BF46" i="3"/>
  <c r="BF80" i="3"/>
  <c r="BO99" i="1"/>
  <c r="BO65" i="1"/>
  <c r="BO104" i="1"/>
  <c r="BO82" i="1"/>
  <c r="BO18" i="1"/>
  <c r="BO37" i="1"/>
  <c r="BP4" i="1"/>
  <c r="BO29" i="1"/>
  <c r="BO12" i="1"/>
  <c r="BE47" i="4"/>
  <c r="BE47" i="3"/>
  <c r="BM9" i="1"/>
  <c r="AX70" i="4"/>
  <c r="AX12" i="4"/>
  <c r="AQ71" i="4"/>
  <c r="AQ13" i="4"/>
  <c r="BK48" i="4"/>
  <c r="BK46" i="4"/>
  <c r="BK80" i="4"/>
  <c r="AV43" i="4"/>
  <c r="AV79" i="4"/>
  <c r="AW45" i="4"/>
  <c r="AS70" i="4"/>
  <c r="AS12" i="4"/>
  <c r="AS11" i="4"/>
  <c r="AX70" i="3"/>
  <c r="AX12" i="3"/>
  <c r="AX11" i="3"/>
  <c r="AS43" i="3"/>
  <c r="AS79" i="3"/>
  <c r="BL48" i="4"/>
  <c r="BL46" i="4"/>
  <c r="BL80" i="4"/>
  <c r="AW41" i="2"/>
  <c r="AW7" i="2"/>
  <c r="BI48" i="3"/>
  <c r="BI46" i="3" s="1"/>
  <c r="BI80" i="3" s="1"/>
  <c r="BA47" i="4"/>
  <c r="BA47" i="3"/>
  <c r="BG9" i="1"/>
  <c r="BF48" i="4"/>
  <c r="BF46" i="4" s="1"/>
  <c r="BF80" i="4" s="1"/>
  <c r="AU62" i="1"/>
  <c r="AU53" i="1"/>
  <c r="AU111" i="1"/>
  <c r="AU73" i="1"/>
  <c r="AU90" i="1"/>
  <c r="AU104" i="1"/>
  <c r="AU82" i="1"/>
  <c r="AU65" i="1"/>
  <c r="AU99" i="1"/>
  <c r="AU43" i="1"/>
  <c r="AU21" i="1"/>
  <c r="AU37" i="1"/>
  <c r="AV4" i="1"/>
  <c r="AU12" i="1"/>
  <c r="AX45" i="4"/>
  <c r="AW43" i="4"/>
  <c r="AW79" i="4"/>
  <c r="BE48" i="3"/>
  <c r="BE46" i="3"/>
  <c r="BE80" i="3"/>
  <c r="BA71" i="3"/>
  <c r="BA13" i="3"/>
  <c r="BA11" i="3"/>
  <c r="BH65" i="3"/>
  <c r="BH69" i="3" s="1"/>
  <c r="BI3" i="3"/>
  <c r="BA17" i="3"/>
  <c r="BA74" i="3"/>
  <c r="BE19" i="3"/>
  <c r="BE17" i="3"/>
  <c r="BE74" i="3"/>
  <c r="BD19" i="3"/>
  <c r="BD17" i="3"/>
  <c r="BD74" i="3"/>
  <c r="BE48" i="4"/>
  <c r="BE46" i="4"/>
  <c r="BE80" i="4"/>
  <c r="BE71" i="3"/>
  <c r="BE13" i="3"/>
  <c r="BE11" i="3"/>
  <c r="BE72" i="3"/>
  <c r="AQ11" i="4"/>
  <c r="BE19" i="4"/>
  <c r="BE17" i="4"/>
  <c r="BE74" i="4"/>
  <c r="BD19" i="4"/>
  <c r="BD17" i="4"/>
  <c r="BD74" i="4"/>
  <c r="BA17" i="4"/>
  <c r="BA74" i="4"/>
  <c r="AV62" i="2"/>
  <c r="AW4" i="2"/>
  <c r="AW43" i="2" s="1"/>
  <c r="AV12" i="2"/>
  <c r="AV43" i="2"/>
  <c r="BP104" i="2"/>
  <c r="BP62" i="2"/>
  <c r="BP99" i="2"/>
  <c r="BP111" i="2"/>
  <c r="BP65" i="2"/>
  <c r="BP12" i="2"/>
  <c r="BP21" i="2"/>
  <c r="BQ4" i="2"/>
  <c r="AV73" i="1"/>
  <c r="AV82" i="1"/>
  <c r="AV99" i="1"/>
  <c r="AV43" i="1"/>
  <c r="AV53" i="1"/>
  <c r="AW4" i="1"/>
  <c r="AW82" i="1" s="1"/>
  <c r="AV12" i="1"/>
  <c r="BA48" i="3"/>
  <c r="BA46" i="3"/>
  <c r="BA80" i="3"/>
  <c r="AX45" i="3"/>
  <c r="AW43" i="3"/>
  <c r="AW79" i="3"/>
  <c r="BA48" i="4"/>
  <c r="BA46" i="4"/>
  <c r="BA80" i="4"/>
  <c r="AX11" i="4"/>
  <c r="BP111" i="1"/>
  <c r="BP73" i="1"/>
  <c r="BP65" i="1"/>
  <c r="BP90" i="1"/>
  <c r="BP104" i="1"/>
  <c r="BP82" i="1"/>
  <c r="BP62" i="1"/>
  <c r="BP53" i="1"/>
  <c r="BP21" i="1"/>
  <c r="BP43" i="1"/>
  <c r="BP99" i="1"/>
  <c r="BP37" i="1"/>
  <c r="BQ4" i="1"/>
  <c r="BP29" i="1"/>
  <c r="BP12" i="1"/>
  <c r="BP18" i="1"/>
  <c r="BD70" i="3"/>
  <c r="BD12" i="3"/>
  <c r="BE71" i="4"/>
  <c r="BE13" i="4"/>
  <c r="BE11" i="4"/>
  <c r="BE72" i="4"/>
  <c r="BH65" i="4"/>
  <c r="BH69" i="4"/>
  <c r="BI3" i="4"/>
  <c r="BH24" i="4"/>
  <c r="BD71" i="3"/>
  <c r="BD13" i="3"/>
  <c r="BD11" i="3" s="1"/>
  <c r="BD72" i="3" s="1"/>
  <c r="BA71" i="4"/>
  <c r="BA13" i="4"/>
  <c r="BA11" i="4"/>
  <c r="BI24" i="4"/>
  <c r="BJ3" i="4"/>
  <c r="BI65" i="4"/>
  <c r="BI69" i="4" s="1"/>
  <c r="AW90" i="1"/>
  <c r="AW104" i="1"/>
  <c r="AW65" i="1"/>
  <c r="AW99" i="1"/>
  <c r="AW62" i="1"/>
  <c r="AW53" i="1"/>
  <c r="AW43" i="1"/>
  <c r="AW111" i="1"/>
  <c r="AX4" i="1"/>
  <c r="AW73" i="1"/>
  <c r="AW12" i="1"/>
  <c r="AW90" i="2"/>
  <c r="AW82" i="2"/>
  <c r="AW99" i="2"/>
  <c r="AW62" i="2"/>
  <c r="AW53" i="2"/>
  <c r="AW111" i="2"/>
  <c r="AW73" i="2"/>
  <c r="AX4" i="2"/>
  <c r="AX99" i="2" s="1"/>
  <c r="AW65" i="2"/>
  <c r="AW21" i="2"/>
  <c r="BQ82" i="1"/>
  <c r="BQ21" i="1"/>
  <c r="BR4" i="1"/>
  <c r="BR104" i="1" s="1"/>
  <c r="AX43" i="3"/>
  <c r="AX79" i="3"/>
  <c r="AY45" i="3"/>
  <c r="AY43" i="3"/>
  <c r="AY79" i="3"/>
  <c r="BQ65" i="2"/>
  <c r="BQ104" i="2"/>
  <c r="BQ82" i="2"/>
  <c r="BQ62" i="2"/>
  <c r="BQ111" i="2"/>
  <c r="BQ29" i="2"/>
  <c r="BQ12" i="2"/>
  <c r="BQ21" i="2"/>
  <c r="BR4" i="2"/>
  <c r="BR104" i="2" s="1"/>
  <c r="BI65" i="3"/>
  <c r="BI69" i="3" s="1"/>
  <c r="BJ3" i="3"/>
  <c r="BJ65" i="3" s="1"/>
  <c r="AY45" i="4"/>
  <c r="AY43" i="4"/>
  <c r="AY79" i="4"/>
  <c r="AX43" i="4"/>
  <c r="AX79" i="4"/>
  <c r="BR90" i="2"/>
  <c r="BR82" i="2"/>
  <c r="BR62" i="2"/>
  <c r="BR53" i="2"/>
  <c r="BR99" i="2"/>
  <c r="BR111" i="2"/>
  <c r="BR73" i="2"/>
  <c r="BR65" i="2"/>
  <c r="BR12" i="2"/>
  <c r="BR43" i="2"/>
  <c r="BR18" i="2"/>
  <c r="BR21" i="2"/>
  <c r="BS4" i="2"/>
  <c r="BS90" i="2" s="1"/>
  <c r="BR37" i="2"/>
  <c r="AX90" i="1"/>
  <c r="AX82" i="1"/>
  <c r="AX65" i="1"/>
  <c r="AX62" i="1"/>
  <c r="AX73" i="1"/>
  <c r="AY4" i="1"/>
  <c r="AY53" i="1" s="1"/>
  <c r="AX12" i="1"/>
  <c r="AX21" i="1"/>
  <c r="AX82" i="2"/>
  <c r="AX65" i="2"/>
  <c r="AX43" i="2"/>
  <c r="AX62" i="2"/>
  <c r="AX53" i="2"/>
  <c r="AX111" i="2"/>
  <c r="AX90" i="2"/>
  <c r="AX12" i="2"/>
  <c r="AX37" i="2"/>
  <c r="AY4" i="2"/>
  <c r="BJ69" i="3"/>
  <c r="BK3" i="3"/>
  <c r="BR65" i="1"/>
  <c r="BR90" i="1"/>
  <c r="BR82" i="1"/>
  <c r="BR43" i="1"/>
  <c r="BR62" i="1"/>
  <c r="BR53" i="1"/>
  <c r="BR37" i="1"/>
  <c r="BS4" i="1"/>
  <c r="BS18" i="1" s="1"/>
  <c r="BR12" i="1"/>
  <c r="BR111" i="1"/>
  <c r="BR18" i="1"/>
  <c r="BR73" i="1"/>
  <c r="BJ24" i="4"/>
  <c r="BJ65" i="4"/>
  <c r="BJ69" i="4" s="1"/>
  <c r="BK3" i="4"/>
  <c r="BK65" i="4" s="1"/>
  <c r="BK69" i="4" s="1"/>
  <c r="BS104" i="2"/>
  <c r="BS82" i="2"/>
  <c r="BS43" i="2"/>
  <c r="BS99" i="2"/>
  <c r="BS111" i="2"/>
  <c r="BS73" i="2"/>
  <c r="BS18" i="2"/>
  <c r="BS21" i="2"/>
  <c r="BT4" i="2"/>
  <c r="BT73" i="2" s="1"/>
  <c r="BS37" i="2"/>
  <c r="BS62" i="2"/>
  <c r="BS53" i="2"/>
  <c r="BS29" i="2"/>
  <c r="BS65" i="2"/>
  <c r="BK65" i="3"/>
  <c r="BK69" i="3" s="1"/>
  <c r="BL3" i="3"/>
  <c r="BL65" i="3" s="1"/>
  <c r="BL69" i="3" s="1"/>
  <c r="AY82" i="2"/>
  <c r="AZ4" i="2"/>
  <c r="AY104" i="1"/>
  <c r="AY111" i="1"/>
  <c r="AY37" i="1"/>
  <c r="AZ4" i="1"/>
  <c r="AZ53" i="1" s="1"/>
  <c r="BS65" i="1"/>
  <c r="BS90" i="1"/>
  <c r="BS82" i="1"/>
  <c r="BS99" i="1"/>
  <c r="BS73" i="1"/>
  <c r="BS29" i="1"/>
  <c r="BS37" i="1"/>
  <c r="BT4" i="1"/>
  <c r="BK24" i="4"/>
  <c r="BL3" i="4"/>
  <c r="BL65" i="4" s="1"/>
  <c r="BT90" i="1"/>
  <c r="BT104" i="1"/>
  <c r="BT82" i="1"/>
  <c r="BT62" i="1"/>
  <c r="BT53" i="1"/>
  <c r="BT99" i="1"/>
  <c r="BT111" i="1"/>
  <c r="BT73" i="1"/>
  <c r="BT65" i="1"/>
  <c r="BT29" i="1"/>
  <c r="BT12" i="1"/>
  <c r="BT18" i="1"/>
  <c r="BT21" i="1"/>
  <c r="BT43" i="1"/>
  <c r="BT37" i="1"/>
  <c r="BU4" i="1"/>
  <c r="AZ90" i="2"/>
  <c r="AZ21" i="2"/>
  <c r="BC4" i="2"/>
  <c r="BC43" i="2" s="1"/>
  <c r="AZ104" i="1"/>
  <c r="AZ82" i="1"/>
  <c r="AZ65" i="1"/>
  <c r="AZ99" i="1"/>
  <c r="AZ62" i="1"/>
  <c r="AZ111" i="1"/>
  <c r="AZ73" i="1"/>
  <c r="BC4" i="1"/>
  <c r="BC73" i="1" s="1"/>
  <c r="AZ12" i="1"/>
  <c r="AZ43" i="1"/>
  <c r="AZ37" i="1"/>
  <c r="AZ21" i="1"/>
  <c r="BM3" i="3"/>
  <c r="BT62" i="2"/>
  <c r="BT99" i="2"/>
  <c r="BT111" i="2"/>
  <c r="BT65" i="2"/>
  <c r="BT90" i="2"/>
  <c r="BT104" i="2"/>
  <c r="BT82" i="2"/>
  <c r="BT18" i="2"/>
  <c r="BT21" i="2"/>
  <c r="BU4" i="2"/>
  <c r="BT37" i="2"/>
  <c r="BT29" i="2"/>
  <c r="BT12" i="2"/>
  <c r="BL24" i="4"/>
  <c r="BM3" i="4"/>
  <c r="BM24" i="4" s="1"/>
  <c r="BL69" i="4"/>
  <c r="BN3" i="4"/>
  <c r="BM65" i="4"/>
  <c r="BM69" i="4" s="1"/>
  <c r="BM65" i="3"/>
  <c r="BM69" i="3" s="1"/>
  <c r="BN3" i="3"/>
  <c r="BC111" i="2"/>
  <c r="BD4" i="2"/>
  <c r="BD104" i="2" s="1"/>
  <c r="BC111" i="1"/>
  <c r="BC90" i="1"/>
  <c r="BC104" i="1"/>
  <c r="BC82" i="1"/>
  <c r="BC65" i="1"/>
  <c r="BD4" i="1"/>
  <c r="BD111" i="1" s="1"/>
  <c r="BC21" i="1"/>
  <c r="BC99" i="1"/>
  <c r="BC12" i="1"/>
  <c r="BU99" i="2"/>
  <c r="BU111" i="2"/>
  <c r="BU73" i="2"/>
  <c r="BU65" i="2"/>
  <c r="BU90" i="2"/>
  <c r="BU104" i="2"/>
  <c r="BU82" i="2"/>
  <c r="BU62" i="2"/>
  <c r="BU53" i="2"/>
  <c r="BU18" i="2"/>
  <c r="BU43" i="2"/>
  <c r="BU21" i="2"/>
  <c r="BV4" i="2"/>
  <c r="BV37" i="2" s="1"/>
  <c r="BU37" i="2"/>
  <c r="BU29" i="2"/>
  <c r="BU12" i="2"/>
  <c r="BU82" i="1"/>
  <c r="BU99" i="1"/>
  <c r="BU65" i="1"/>
  <c r="BU18" i="1"/>
  <c r="BU43" i="1"/>
  <c r="BV4" i="1"/>
  <c r="BU29" i="1"/>
  <c r="BO3" i="4"/>
  <c r="BV62" i="1"/>
  <c r="BV99" i="1"/>
  <c r="BV111" i="1"/>
  <c r="BV65" i="1"/>
  <c r="BV18" i="1"/>
  <c r="BV43" i="1"/>
  <c r="BV37" i="1"/>
  <c r="BW4" i="1"/>
  <c r="BW73" i="1" s="1"/>
  <c r="BV82" i="1"/>
  <c r="BD90" i="2"/>
  <c r="BD82" i="2"/>
  <c r="BD65" i="2"/>
  <c r="BD99" i="2"/>
  <c r="BD62" i="2"/>
  <c r="BD73" i="2"/>
  <c r="BD37" i="2"/>
  <c r="BD12" i="2"/>
  <c r="BG4" i="2"/>
  <c r="BG111" i="2" s="1"/>
  <c r="BD53" i="2"/>
  <c r="BD21" i="2"/>
  <c r="BV82" i="2"/>
  <c r="BV43" i="2"/>
  <c r="BW4" i="2"/>
  <c r="BW90" i="2" s="1"/>
  <c r="BV12" i="2"/>
  <c r="BV62" i="2"/>
  <c r="BN65" i="3"/>
  <c r="BN69" i="3"/>
  <c r="BO3" i="3"/>
  <c r="BO65" i="3" s="1"/>
  <c r="BO69" i="3" s="1"/>
  <c r="BD73" i="1"/>
  <c r="BD90" i="1"/>
  <c r="BD104" i="1"/>
  <c r="BD82" i="1"/>
  <c r="BD65" i="1"/>
  <c r="BD99" i="1"/>
  <c r="BD43" i="1"/>
  <c r="BD37" i="1"/>
  <c r="BD62" i="1"/>
  <c r="BD12" i="1"/>
  <c r="BD53" i="1"/>
  <c r="BG4" i="1"/>
  <c r="BG53" i="1" s="1"/>
  <c r="BW111" i="1"/>
  <c r="BW65" i="1"/>
  <c r="BW90" i="1"/>
  <c r="BW104" i="1"/>
  <c r="BW82" i="1"/>
  <c r="BW18" i="1"/>
  <c r="BW37" i="1"/>
  <c r="BX4" i="1"/>
  <c r="BX29" i="1" s="1"/>
  <c r="BW62" i="1"/>
  <c r="BW29" i="1"/>
  <c r="BP3" i="3"/>
  <c r="BO65" i="4"/>
  <c r="BO69" i="4"/>
  <c r="BP3" i="4"/>
  <c r="BO24" i="4"/>
  <c r="BW73" i="2"/>
  <c r="BW65" i="2"/>
  <c r="BW104" i="2"/>
  <c r="BW82" i="2"/>
  <c r="BW62" i="2"/>
  <c r="BW99" i="2"/>
  <c r="BX4" i="2"/>
  <c r="BX104" i="2" s="1"/>
  <c r="BW37" i="2"/>
  <c r="BW29" i="2"/>
  <c r="BW53" i="2"/>
  <c r="BW18" i="2"/>
  <c r="BW43" i="2"/>
  <c r="BW21" i="2"/>
  <c r="BG65" i="2"/>
  <c r="BG43" i="2"/>
  <c r="BG62" i="2"/>
  <c r="BG12" i="2"/>
  <c r="BG37" i="2"/>
  <c r="BG90" i="1"/>
  <c r="BG104" i="1"/>
  <c r="BG82" i="1"/>
  <c r="BG65" i="1"/>
  <c r="BG99" i="1"/>
  <c r="BG62" i="1"/>
  <c r="BG111" i="1"/>
  <c r="BG73" i="1"/>
  <c r="BG37" i="1"/>
  <c r="BG21" i="1"/>
  <c r="BG12" i="1"/>
  <c r="BG43" i="1"/>
  <c r="BX90" i="2"/>
  <c r="BX82" i="2"/>
  <c r="BX43" i="2"/>
  <c r="BX62" i="2"/>
  <c r="BX53" i="2"/>
  <c r="BX99" i="2"/>
  <c r="BX111" i="2"/>
  <c r="BX73" i="2"/>
  <c r="BX29" i="2"/>
  <c r="BX12" i="2"/>
  <c r="BX18" i="2"/>
  <c r="BX65" i="2"/>
  <c r="BX21" i="2"/>
  <c r="BY4" i="2"/>
  <c r="BY90" i="2" s="1"/>
  <c r="BX90" i="1"/>
  <c r="BX99" i="1"/>
  <c r="BX37" i="1"/>
  <c r="BY4" i="1"/>
  <c r="BY82" i="1" s="1"/>
  <c r="BP65" i="4"/>
  <c r="BP69" i="4" s="1"/>
  <c r="BP24" i="4"/>
  <c r="BQ3" i="4"/>
  <c r="BP65" i="3"/>
  <c r="BP69" i="3"/>
  <c r="BQ3" i="3"/>
  <c r="BQ65" i="3"/>
  <c r="BQ69" i="3"/>
  <c r="BR3" i="3"/>
  <c r="BR65" i="3"/>
  <c r="BR69" i="3" s="1"/>
  <c r="BY111" i="1"/>
  <c r="BY73" i="1"/>
  <c r="BY104" i="1"/>
  <c r="BY62" i="1"/>
  <c r="BY53" i="1"/>
  <c r="BY99" i="1"/>
  <c r="BY37" i="1"/>
  <c r="BZ4" i="1"/>
  <c r="BZ90" i="1" s="1"/>
  <c r="BY29" i="1"/>
  <c r="BY21" i="1"/>
  <c r="BY18" i="1"/>
  <c r="BR3" i="4"/>
  <c r="BY65" i="2"/>
  <c r="BY104" i="2"/>
  <c r="BY82" i="2"/>
  <c r="BY43" i="2"/>
  <c r="BY62" i="2"/>
  <c r="BY99" i="2"/>
  <c r="BY111" i="2"/>
  <c r="BY29" i="2"/>
  <c r="BY12" i="2"/>
  <c r="BY18" i="2"/>
  <c r="BY21" i="2"/>
  <c r="BZ4" i="2"/>
  <c r="BZ82" i="2" s="1"/>
  <c r="BY37" i="2"/>
  <c r="BZ65" i="1"/>
  <c r="BZ104" i="1"/>
  <c r="BZ82" i="1"/>
  <c r="BZ43" i="1"/>
  <c r="BZ62" i="1"/>
  <c r="BZ53" i="1"/>
  <c r="BZ99" i="1"/>
  <c r="BZ37" i="1"/>
  <c r="BZ12" i="1"/>
  <c r="BZ111" i="1"/>
  <c r="BZ73" i="1"/>
  <c r="BZ18" i="1"/>
  <c r="BZ21" i="1"/>
  <c r="BZ90" i="2"/>
  <c r="BZ104" i="2"/>
  <c r="BZ62" i="2"/>
  <c r="BZ53" i="2"/>
  <c r="BZ99" i="2"/>
  <c r="BZ111" i="2"/>
  <c r="BZ73" i="2"/>
  <c r="BZ65" i="2"/>
  <c r="BZ29" i="2"/>
  <c r="BZ18" i="2"/>
  <c r="BZ21" i="2"/>
  <c r="BZ43" i="2"/>
  <c r="BZ37" i="2"/>
  <c r="BC65" i="2" l="1"/>
  <c r="AZ73" i="2"/>
  <c r="AZ37" i="2"/>
  <c r="AZ82" i="2"/>
  <c r="AZ99" i="2"/>
  <c r="AZ62" i="2"/>
  <c r="AZ43" i="2"/>
  <c r="AZ53" i="2"/>
  <c r="AY111" i="2"/>
  <c r="AY43" i="2"/>
  <c r="AY104" i="2"/>
  <c r="AY99" i="2"/>
  <c r="AY65" i="2"/>
  <c r="AY62" i="2"/>
  <c r="AY12" i="2"/>
  <c r="BQ62" i="1"/>
  <c r="BQ12" i="1"/>
  <c r="BQ73" i="1"/>
  <c r="BQ43" i="1"/>
  <c r="BQ90" i="1"/>
  <c r="BQ37" i="1"/>
  <c r="BQ104" i="1"/>
  <c r="AV65" i="2"/>
  <c r="AV53" i="2"/>
  <c r="AV111" i="2"/>
  <c r="AV90" i="2"/>
  <c r="AV37" i="2"/>
  <c r="AV104" i="2"/>
  <c r="BX53" i="1"/>
  <c r="BV104" i="2"/>
  <c r="BC82" i="2"/>
  <c r="AZ65" i="2"/>
  <c r="AY43" i="1"/>
  <c r="AY37" i="2"/>
  <c r="BQ99" i="1"/>
  <c r="BQ24" i="4"/>
  <c r="BQ65" i="4"/>
  <c r="BQ69" i="4" s="1"/>
  <c r="BX82" i="1"/>
  <c r="BV18" i="2"/>
  <c r="BV65" i="2"/>
  <c r="BV53" i="1"/>
  <c r="BV21" i="1"/>
  <c r="BV73" i="1"/>
  <c r="BV90" i="1"/>
  <c r="BV29" i="1"/>
  <c r="BV104" i="1"/>
  <c r="BV12" i="1"/>
  <c r="BC62" i="2"/>
  <c r="BC90" i="2"/>
  <c r="AZ104" i="2"/>
  <c r="AY21" i="2"/>
  <c r="BQ53" i="1"/>
  <c r="AX104" i="1"/>
  <c r="AX37" i="1"/>
  <c r="AX99" i="1"/>
  <c r="AX43" i="1"/>
  <c r="AX53" i="1"/>
  <c r="AX111" i="1"/>
  <c r="AV73" i="2"/>
  <c r="AV65" i="1"/>
  <c r="AV62" i="1"/>
  <c r="AV111" i="1"/>
  <c r="AV21" i="1"/>
  <c r="AV90" i="1"/>
  <c r="AV37" i="1"/>
  <c r="AV104" i="1"/>
  <c r="BX65" i="1"/>
  <c r="BC12" i="2"/>
  <c r="BQ18" i="1"/>
  <c r="BQ111" i="1"/>
  <c r="AV82" i="2"/>
  <c r="BO111" i="2"/>
  <c r="BO53" i="2"/>
  <c r="BO90" i="2"/>
  <c r="BO43" i="2"/>
  <c r="BO82" i="2"/>
  <c r="BO12" i="2"/>
  <c r="BO62" i="2"/>
  <c r="BO18" i="2"/>
  <c r="BC104" i="2"/>
  <c r="BC37" i="2"/>
  <c r="BC99" i="2"/>
  <c r="BC73" i="2"/>
  <c r="BC53" i="2"/>
  <c r="BX73" i="1"/>
  <c r="BX21" i="1"/>
  <c r="BX104" i="1"/>
  <c r="BX43" i="1"/>
  <c r="BX12" i="1"/>
  <c r="BX62" i="1"/>
  <c r="BX18" i="1"/>
  <c r="BV90" i="2"/>
  <c r="BV29" i="2"/>
  <c r="BV99" i="2"/>
  <c r="BV53" i="2"/>
  <c r="BV111" i="2"/>
  <c r="BV21" i="2"/>
  <c r="BV73" i="2"/>
  <c r="AZ111" i="2"/>
  <c r="AY90" i="2"/>
  <c r="AY62" i="1"/>
  <c r="AY21" i="1"/>
  <c r="AY90" i="1"/>
  <c r="AY73" i="1"/>
  <c r="AY82" i="1"/>
  <c r="AY65" i="1"/>
  <c r="AY12" i="1"/>
  <c r="BQ65" i="1"/>
  <c r="AV99" i="2"/>
  <c r="BX111" i="1"/>
  <c r="BG99" i="2"/>
  <c r="BG21" i="2"/>
  <c r="BG53" i="2"/>
  <c r="BG104" i="2"/>
  <c r="BG73" i="2"/>
  <c r="BG82" i="2"/>
  <c r="BG90" i="2"/>
  <c r="BU111" i="1"/>
  <c r="BU37" i="1"/>
  <c r="BU104" i="1"/>
  <c r="BU90" i="1"/>
  <c r="BU62" i="1"/>
  <c r="BU21" i="1"/>
  <c r="BU53" i="1"/>
  <c r="BU12" i="1"/>
  <c r="AY73" i="2"/>
  <c r="BR24" i="4"/>
  <c r="BR65" i="4"/>
  <c r="BR69" i="4" s="1"/>
  <c r="BU73" i="1"/>
  <c r="BC21" i="2"/>
  <c r="BN65" i="4"/>
  <c r="BN69" i="4" s="1"/>
  <c r="BN24" i="4"/>
  <c r="AZ12" i="2"/>
  <c r="AY99" i="1"/>
  <c r="AY53" i="2"/>
  <c r="BS111" i="1"/>
  <c r="BS104" i="1"/>
  <c r="BS12" i="1"/>
  <c r="BS62" i="1"/>
  <c r="BS21" i="1"/>
  <c r="BS53" i="1"/>
  <c r="BS43" i="1"/>
  <c r="BQ29" i="1"/>
  <c r="BQ90" i="2"/>
  <c r="BQ73" i="2"/>
  <c r="BQ43" i="2"/>
  <c r="BQ18" i="2"/>
  <c r="BQ53" i="2"/>
  <c r="BQ99" i="2"/>
  <c r="BQ37" i="2"/>
  <c r="AV21" i="2"/>
  <c r="BP53" i="2"/>
  <c r="BP18" i="2"/>
  <c r="BP90" i="2"/>
  <c r="BP73" i="2"/>
  <c r="BP82" i="2"/>
  <c r="BP37" i="2"/>
  <c r="BP43" i="2"/>
  <c r="BP29" i="2"/>
  <c r="BG24" i="4"/>
  <c r="BG65" i="4"/>
  <c r="BG69" i="4" s="1"/>
  <c r="BY90" i="1"/>
  <c r="BW53" i="1"/>
  <c r="BW99" i="1"/>
  <c r="BC53" i="1"/>
  <c r="BO21" i="1"/>
  <c r="BO73" i="1"/>
  <c r="BN37" i="2"/>
  <c r="AT37" i="2"/>
  <c r="AT53" i="2"/>
  <c r="AT111" i="2"/>
  <c r="BN82" i="1"/>
  <c r="AT73" i="1"/>
  <c r="BN99" i="1"/>
  <c r="BY43" i="1"/>
  <c r="BY53" i="2"/>
  <c r="BY65" i="1"/>
  <c r="BW111" i="2"/>
  <c r="BW12" i="1"/>
  <c r="BW43" i="1"/>
  <c r="BD111" i="2"/>
  <c r="BC43" i="1"/>
  <c r="BC62" i="1"/>
  <c r="BT43" i="2"/>
  <c r="BT53" i="2"/>
  <c r="BR21" i="1"/>
  <c r="BR99" i="1"/>
  <c r="AX73" i="2"/>
  <c r="AX104" i="2"/>
  <c r="AW37" i="2"/>
  <c r="AW104" i="2"/>
  <c r="AW21" i="1"/>
  <c r="BO53" i="1"/>
  <c r="BO111" i="1"/>
  <c r="BN62" i="2"/>
  <c r="BN53" i="2"/>
  <c r="BN99" i="2"/>
  <c r="AT62" i="2"/>
  <c r="AT111" i="1"/>
  <c r="BN53" i="1"/>
  <c r="BO62" i="1"/>
  <c r="BO43" i="1"/>
  <c r="BN104" i="2"/>
  <c r="AT65" i="2"/>
  <c r="BN65" i="2"/>
  <c r="BZ12" i="2"/>
  <c r="BZ29" i="1"/>
  <c r="BY73" i="2"/>
  <c r="BY12" i="1"/>
  <c r="BX37" i="2"/>
  <c r="BW12" i="2"/>
  <c r="BW21" i="1"/>
  <c r="BD21" i="1"/>
  <c r="BD43" i="2"/>
  <c r="BC37" i="1"/>
  <c r="AZ90" i="1"/>
  <c r="BS12" i="2"/>
  <c r="BR29" i="1"/>
  <c r="AX21" i="2"/>
  <c r="BR29" i="2"/>
  <c r="AW12" i="2"/>
  <c r="AW37" i="1"/>
  <c r="AT21" i="2"/>
  <c r="BN73" i="2"/>
  <c r="BN29" i="2"/>
  <c r="BN43" i="2"/>
  <c r="BG16" i="1"/>
  <c r="BG5" i="1" s="1"/>
  <c r="BM13" i="1"/>
  <c r="BM16" i="1" s="1"/>
  <c r="BM5" i="1" s="1"/>
  <c r="BG116" i="2"/>
  <c r="BM112" i="2"/>
  <c r="BM116" i="2" s="1"/>
</calcChain>
</file>

<file path=xl/sharedStrings.xml><?xml version="1.0" encoding="utf-8"?>
<sst xmlns="http://schemas.openxmlformats.org/spreadsheetml/2006/main" count="1360" uniqueCount="218">
  <si>
    <t>A</t>
  </si>
  <si>
    <t>Hospital Estadual de Trindade Walda Ferreira dos Santos - HETRIN</t>
  </si>
  <si>
    <t>Indicadores</t>
  </si>
  <si>
    <t>Meta</t>
  </si>
  <si>
    <t>01-15-Out-23</t>
  </si>
  <si>
    <t>16-31-Out-23</t>
  </si>
  <si>
    <t>1. Taxa de Ocupação Hospitalar</t>
  </si>
  <si>
    <t>≥ 85%</t>
  </si>
  <si>
    <t>01. Taxa de Ocupação Hospitalar</t>
  </si>
  <si>
    <t>Total de Pacientes-dia</t>
  </si>
  <si>
    <t>Total de leitos operacionais-dia do período</t>
  </si>
  <si>
    <t>2. Taxa Média de Permanência Hospitalar (dias)</t>
  </si>
  <si>
    <t>≤ 5 (Dias)</t>
  </si>
  <si>
    <t>02. Taxa Média de Permanência Hospitalar (dias)</t>
  </si>
  <si>
    <t>Total de saídas no período</t>
  </si>
  <si>
    <t>3. Média de tempo de disponibilização de leito após alta (horas)</t>
  </si>
  <si>
    <t>≤ 24 (Horas)</t>
  </si>
  <si>
    <t>01:37h</t>
  </si>
  <si>
    <t>≤ 2 (Horas)</t>
  </si>
  <si>
    <t>01:57h</t>
  </si>
  <si>
    <t>01:18h</t>
  </si>
  <si>
    <t>01:32h</t>
  </si>
  <si>
    <t>01:54h</t>
  </si>
  <si>
    <t>3. Índice de Intervalo de Substituição (horas)</t>
  </si>
  <si>
    <t>03. Índice de Intervalo de Substituição (horas)</t>
  </si>
  <si>
    <t>Taxa de Ocupação Hospitalar</t>
  </si>
  <si>
    <t>Média de Permanência Hospitalar</t>
  </si>
  <si>
    <t>4. Taxa de Readmissão Hospitalar (em até 29 dias)</t>
  </si>
  <si>
    <t>≤ 20%</t>
  </si>
  <si>
    <t>&lt; 20%</t>
  </si>
  <si>
    <t>04. Taxa de Readmissão Hospitalar pelo mesmo CID (em até 29 dias)</t>
  </si>
  <si>
    <t>&lt; 8%</t>
  </si>
  <si>
    <t>Nº de pacientes readmitidos entre 0 e 29 dias da última alta hospitalar</t>
  </si>
  <si>
    <t>Nº de pacientes readmitidos entre 0 e 29 dias da última alta hospitalar pelo mesmo CID</t>
  </si>
  <si>
    <t>Nº total de internações hospitalares</t>
  </si>
  <si>
    <t>5. Taxa de Readmissão em UTI em até 48 horas (readmissão precoce em UTI)</t>
  </si>
  <si>
    <t>≤ 5%</t>
  </si>
  <si>
    <t>&lt; 5%</t>
  </si>
  <si>
    <t>05. Taxa de Readmissão em UTI em até 48 horas (readmissão precoce em UTI)</t>
  </si>
  <si>
    <t>Nº de pacientes readmitidos entre 0 e 48 Horas da última alta da UTI</t>
  </si>
  <si>
    <t>Nº de saídas da UTI (Por Alta)</t>
  </si>
  <si>
    <t>6. Percentual de Ocorrência de Glosas no SIH - DATASUS</t>
  </si>
  <si>
    <t>&lt; 1%</t>
  </si>
  <si>
    <t>≤ 1%</t>
  </si>
  <si>
    <t>06. Percentual de Ocorrência de Glosas no SIH - DATASUS</t>
  </si>
  <si>
    <t>≤ 7%</t>
  </si>
  <si>
    <t>Total de procedimentos rejeitados no SIH</t>
  </si>
  <si>
    <t>Total de procedimentos apresentados no SIH</t>
  </si>
  <si>
    <t>7. Percentual de suspensão de cirurgia programada por condições operacionais 
(causas relacionadas ao paciente)</t>
  </si>
  <si>
    <t>Nº de cirurgias programadas suspensas (causas relacionadas ao paciente)</t>
  </si>
  <si>
    <t>Nº de cirurgias programadas (mapa cirúrgico)</t>
  </si>
  <si>
    <t xml:space="preserve">07. Percentual de suspensão de cirurgia eletiva por condições operacionais </t>
  </si>
  <si>
    <t>Nº de cirurgias eletivas suspensas (causas relacionadas a organização)</t>
  </si>
  <si>
    <t>Nº de cirurgias eletivas (mapa cirúrgico)</t>
  </si>
  <si>
    <t>08. Percentual de cirurgias eletivas realizadas com o TMAT (Expirado 1º ano)</t>
  </si>
  <si>
    <t>&lt; 50%</t>
  </si>
  <si>
    <t>Nº de cirurgias eletivas realizadas com TMAT expirado 1º ano</t>
  </si>
  <si>
    <t>N/A</t>
  </si>
  <si>
    <t>Nº de cirurgias eletivas em lista de espera e encaminhado para a unidade</t>
  </si>
  <si>
    <t>09. Percentual de cirurgias eletivas realizadas com o TMAT (Expirado 2º ano)</t>
  </si>
  <si>
    <t>&lt; 25%</t>
  </si>
  <si>
    <t>Nº de cirurgias eletivas realizadas com TMAT expirado 2º ano</t>
  </si>
  <si>
    <t>8. Percentual de Suspensão de Cirurgias Programadas por condições operacionais (causas relacionadas à organização da Unidade)</t>
  </si>
  <si>
    <t>Nº de cirurgias programadas suspensas (causas relacionadas à organização da Unidade)</t>
  </si>
  <si>
    <t>9. Percentual de investigação da gravidade de reações adversas a medicamentos (Farmacovigilância)</t>
  </si>
  <si>
    <t>≥ 95%</t>
  </si>
  <si>
    <t>Nº de pacientes com RAM avaliada quanto à gravidade</t>
  </si>
  <si>
    <t>Nº total de pacientes com RAM</t>
  </si>
  <si>
    <t>10. Razão do quantitativo de consultas ofertadas</t>
  </si>
  <si>
    <t>Número de consultas ofertadas</t>
  </si>
  <si>
    <t>Número de consultas propostas nas metas da unidade</t>
  </si>
  <si>
    <t>11. Percentual de Exames de Imagem com resultado disponibilizado em até 10 dias</t>
  </si>
  <si>
    <t>≥ 70%</t>
  </si>
  <si>
    <t>Exames de Imagem com resultado disponibilizado em até 10 dias</t>
  </si>
  <si>
    <t>Total de exames de imagem realizados no período</t>
  </si>
  <si>
    <t>12. Percentual de casos de doenças/agravos/eventos de notificação compulsória imediata (DAEI) digitadas opertunamente - até 7 dias</t>
  </si>
  <si>
    <t>≥ 80%</t>
  </si>
  <si>
    <t>Número de casos DAEI digitadas em tempo oportuno - 7 dias</t>
  </si>
  <si>
    <t>Número de casos DAEI notificadas no período</t>
  </si>
  <si>
    <t>13. Percentual de casos de doenças/agravos/eventos de notificação compulsória imediata (DAEI) investigadas oportunamente - até 48h da data de notificação</t>
  </si>
  <si>
    <t>Número de casos DAEI investigados em tempo oportuno - 48 horas</t>
  </si>
  <si>
    <t>14. Percentual de perda de medicamentos por prazo de validade expirado.</t>
  </si>
  <si>
    <t>≤ 2%</t>
  </si>
  <si>
    <t>Valor financeiro da perda do segmento padronizado por validade expirada no hospital</t>
  </si>
  <si>
    <t>Valor financeiro inventariado na CAF no período</t>
  </si>
  <si>
    <t>12. Percentual de manifestações queixosas recebidas no sistema de ouvidoria do SUS</t>
  </si>
  <si>
    <t>Número de manifestações queixosas recebidas no sistema de ouvidoria do SUS</t>
  </si>
  <si>
    <t>Total de atendimentos realizados</t>
  </si>
  <si>
    <t>8. Índice de APGAR de recém-nascidos vivos</t>
  </si>
  <si>
    <t>&gt; 7</t>
  </si>
  <si>
    <t>Apgar do 1º minuto</t>
  </si>
  <si>
    <t>Apgar do 5º minuto</t>
  </si>
  <si>
    <t>Serviços</t>
  </si>
  <si>
    <t>Resolução das Queixas</t>
  </si>
  <si>
    <t xml:space="preserve">Indice de Satisfação Usuário </t>
  </si>
  <si>
    <t>Indicadores de Desempenho - Resumo</t>
  </si>
  <si>
    <t>META</t>
  </si>
  <si>
    <t>4. Taxa de Readmissão Hospitalar ( em até 29 dias)</t>
  </si>
  <si>
    <t xml:space="preserve">PRODUÇÃO ASSISTENCIAL </t>
  </si>
  <si>
    <t>2º TA ao Contrato de Gestão 037/2019 ANO 2022</t>
  </si>
  <si>
    <t>3º T.A ao contrato de Gestão 037/2019</t>
  </si>
  <si>
    <t>4º T.A ao Contrato de Gestão 037/2019</t>
  </si>
  <si>
    <t>01. LINHAS DE CONTRATAÇÕES</t>
  </si>
  <si>
    <t>1a10-Jul-22</t>
  </si>
  <si>
    <t>Meta/
Estimativa</t>
  </si>
  <si>
    <t>11a31-Jul-22</t>
  </si>
  <si>
    <t>Meta/Estimativa</t>
  </si>
  <si>
    <t>1 - 24 de Ago-23</t>
  </si>
  <si>
    <t>24 - 31 de Ago-23</t>
  </si>
  <si>
    <t>Meta 01 - 15-Out-2023</t>
  </si>
  <si>
    <t>01 - 15-Out-2023</t>
  </si>
  <si>
    <t>Meta 16 - 31-Out-2023</t>
  </si>
  <si>
    <t>16 - 31-Out-2023</t>
  </si>
  <si>
    <t>Meta Mensal</t>
  </si>
  <si>
    <t>Internação (Saídas Hospitalares)</t>
  </si>
  <si>
    <t>Leito dia</t>
  </si>
  <si>
    <t>Atendimento Ambulatorial</t>
  </si>
  <si>
    <t>Cirurgias Eletivas</t>
  </si>
  <si>
    <t>SADT Externo</t>
  </si>
  <si>
    <t>Atendimento de Urgência e Emergência</t>
  </si>
  <si>
    <t>-</t>
  </si>
  <si>
    <t>Sadt</t>
  </si>
  <si>
    <t>02. SAÍDAS HOSPITALARES POR ESPECIALIDADE</t>
  </si>
  <si>
    <t>Clínica Médica</t>
  </si>
  <si>
    <t>Clínicas</t>
  </si>
  <si>
    <t>Clínica Cirúrgica</t>
  </si>
  <si>
    <t>Cirúrgicas</t>
  </si>
  <si>
    <t>Clínica Obstétrica</t>
  </si>
  <si>
    <t>Total</t>
  </si>
  <si>
    <t>03. LEITO DIA</t>
  </si>
  <si>
    <t>03. CIRURGIAS PROGRAMADAS</t>
  </si>
  <si>
    <t>04. CIRURGIA ELETIVA ALTO GIRO</t>
  </si>
  <si>
    <t xml:space="preserve">Cirurgia Geral </t>
  </si>
  <si>
    <t xml:space="preserve">Ginecologia </t>
  </si>
  <si>
    <t>Urologia</t>
  </si>
  <si>
    <t>Vascular</t>
  </si>
  <si>
    <t>Bucomaxilo</t>
  </si>
  <si>
    <t>05. CIRURGIA ELETIVA MEDIA/ALTA COMPLEXIDADE</t>
  </si>
  <si>
    <t>04. ATENDIMENTO AMBULATORIAL</t>
  </si>
  <si>
    <t>06. ATENDIMENTO AMBULATORIAL</t>
  </si>
  <si>
    <t>Consulta Médica</t>
  </si>
  <si>
    <t>Consulta Multiprofissional</t>
  </si>
  <si>
    <t xml:space="preserve">Pequenos Procedimentos Cirúrgicos Ambulatoriais </t>
  </si>
  <si>
    <t>05. ATENDIMENTO AMBULATORIAL CONSULTA MÉDICA</t>
  </si>
  <si>
    <t>07. ATENDIMENTO AMBULATORIAL CONSULTA MÉDICA</t>
  </si>
  <si>
    <r>
      <rPr>
        <sz val="10"/>
        <color indexed="8"/>
        <rFont val="Arial"/>
        <family val="2"/>
      </rPr>
      <t>Ginecologia</t>
    </r>
    <r>
      <rPr>
        <sz val="10"/>
        <color indexed="8"/>
        <rFont val="Arial"/>
        <family val="2"/>
        <charset val="1"/>
      </rPr>
      <t>/Obstetrícia</t>
    </r>
  </si>
  <si>
    <t>Ginecologia</t>
  </si>
  <si>
    <t xml:space="preserve">Cardiologia (pré-operatório / risco cirúrgico) </t>
  </si>
  <si>
    <t xml:space="preserve">Cardiologia (risco cirúrgico) </t>
  </si>
  <si>
    <t>Pediatria</t>
  </si>
  <si>
    <t>Angiologia/ Vascular</t>
  </si>
  <si>
    <t>Angiologia/Vascular</t>
  </si>
  <si>
    <t>Ortopedia (egresso)</t>
  </si>
  <si>
    <t>06. ATENDIMENTO AMBULATORIAL CONSULTA NÃO MÉDICA</t>
  </si>
  <si>
    <t>08. ATENDIMENTO AMBULATORIAL MULTIPROFISSIONAL</t>
  </si>
  <si>
    <t>Enfermagem</t>
  </si>
  <si>
    <t>Psicologia</t>
  </si>
  <si>
    <t>Bucomaxilo Facial (egresso)</t>
  </si>
  <si>
    <t>Farmácia VVS</t>
  </si>
  <si>
    <t>Não houve atendimento VVS</t>
  </si>
  <si>
    <t>NÃO TEVE CASOS DE VVS</t>
  </si>
  <si>
    <t>Não teve VVS</t>
  </si>
  <si>
    <t>não teve VVS</t>
  </si>
  <si>
    <t>Serviço Social VVS</t>
  </si>
  <si>
    <t>Psicologia VVS</t>
  </si>
  <si>
    <t>07. ATENDIMENTO AMBULATORIAL DE PROCED. AMBULATORIAIS</t>
  </si>
  <si>
    <t>09. ATENDIMENTO AMBULATORIAL PROCED. AMBULATORIAIS</t>
  </si>
  <si>
    <t>Procedimentos Ambulatoriais</t>
  </si>
  <si>
    <t>08. SADT Externo Realizado</t>
  </si>
  <si>
    <t>10. SADT EXTERNO REALIZADO</t>
  </si>
  <si>
    <t>Doppler (MMII, MMSS e carótida)</t>
  </si>
  <si>
    <t>Eletrocardiograma</t>
  </si>
  <si>
    <t>Raio X</t>
  </si>
  <si>
    <t>Tomografia Computadorizada</t>
  </si>
  <si>
    <t xml:space="preserve">Ultrassom </t>
  </si>
  <si>
    <t>09. Acolhimento, Avaliação e Classificação de Risco</t>
  </si>
  <si>
    <t>11. ACOLHIMENTO, AVALIAÇÃO E CLASSIFICAÇÃO DE RISCO</t>
  </si>
  <si>
    <t>Emergência</t>
  </si>
  <si>
    <t>Vermelho</t>
  </si>
  <si>
    <t>Muito Urgente</t>
  </si>
  <si>
    <t>Laranja</t>
  </si>
  <si>
    <t>Urgente</t>
  </si>
  <si>
    <t>Amarelo</t>
  </si>
  <si>
    <t>Pouco Urgente</t>
  </si>
  <si>
    <t>Verde</t>
  </si>
  <si>
    <t>Não Urgente</t>
  </si>
  <si>
    <t>Azul</t>
  </si>
  <si>
    <t>Situação Incompatível</t>
  </si>
  <si>
    <t>--</t>
  </si>
  <si>
    <t>10. SADT Externo Ofertado</t>
  </si>
  <si>
    <t>12. SADT EXTERNO OFERTADO</t>
  </si>
  <si>
    <t>Raio x</t>
  </si>
  <si>
    <t>11. SADT Interno</t>
  </si>
  <si>
    <t>13. SADT INTERNO</t>
  </si>
  <si>
    <t>Laboratório de Análises Clínicas</t>
  </si>
  <si>
    <t>Laboratório de Análises Clínicas (Interno + Externo)</t>
  </si>
  <si>
    <t>Eletrocardiograma (Interno + Externo)</t>
  </si>
  <si>
    <t>12. Atendimento por demanda</t>
  </si>
  <si>
    <t>Estimativa</t>
  </si>
  <si>
    <t>14. ATENDIMENTO POR DEMANDA</t>
  </si>
  <si>
    <t xml:space="preserve">Espontânea </t>
  </si>
  <si>
    <t>Regulada</t>
  </si>
  <si>
    <t>13. Especialidades Médicas para porta de entrada</t>
  </si>
  <si>
    <t>15. ESPECIALIDADES MÉDICAS PARA PORTA DE ENTRADA</t>
  </si>
  <si>
    <t>Cirurgia Geral</t>
  </si>
  <si>
    <t>Clínico Geral</t>
  </si>
  <si>
    <t>Ortopedia e Traumatologia</t>
  </si>
  <si>
    <t>Cirurgia Bucomaxilo Facial</t>
  </si>
  <si>
    <t>14. Saídas da UTI</t>
  </si>
  <si>
    <t>16. SAÍDAS DA UTI</t>
  </si>
  <si>
    <t>Óbito</t>
  </si>
  <si>
    <t>Alta</t>
  </si>
  <si>
    <t>Transferência Externa</t>
  </si>
  <si>
    <t>Transferência Interna</t>
  </si>
  <si>
    <t>NÃO TEVE CASOS DE  VVS NA UNIDADE</t>
  </si>
  <si>
    <t>NÃO TEVE VVS</t>
  </si>
  <si>
    <t>NAO TEVE VVS</t>
  </si>
  <si>
    <t>nao teve VVS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</si>
</sst>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-416]mmm\-yy;@"/>
    <numFmt numFmtId="165" formatCode="[$-416]mmmm\-yy;@"/>
    <numFmt numFmtId="166" formatCode="#,##0_ ;\-#,##0\ "/>
    <numFmt numFmtId="167" formatCode="0.0%"/>
    <numFmt numFmtId="168" formatCode="#,##0.0"/>
    <numFmt numFmtId="169" formatCode="[$-F400]h:mm:ss\ AM/PM"/>
    <numFmt numFmtId="170" formatCode="h:mm;@"/>
    <numFmt numFmtId="171" formatCode="&quot;R$&quot;\ #,##0.00"/>
  </numFmts>
  <fonts count="2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50"/>
      <color theme="0"/>
      <name val="Arial"/>
      <family val="2"/>
      <charset val="1"/>
    </font>
    <font>
      <sz val="50"/>
      <color rgb="FF000000"/>
      <name val="Arial"/>
      <family val="2"/>
      <charset val="1"/>
    </font>
    <font>
      <sz val="50"/>
      <color rgb="FF000000"/>
      <name val="Calibri"/>
      <family val="2"/>
    </font>
    <font>
      <b/>
      <sz val="11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Arial"/>
      <family val="2"/>
    </font>
    <font>
      <sz val="10"/>
      <color theme="0"/>
      <name val="Arial"/>
      <family val="2"/>
      <charset val="1"/>
    </font>
    <font>
      <sz val="10"/>
      <color theme="0"/>
      <name val="Arial"/>
      <family val="2"/>
    </font>
    <font>
      <b/>
      <sz val="11"/>
      <color rgb="FF000000"/>
      <name val="Calibri"/>
      <family val="2"/>
    </font>
    <font>
      <sz val="50"/>
      <color theme="0"/>
      <name val="Arial"/>
      <family val="2"/>
    </font>
    <font>
      <sz val="50"/>
      <color rgb="FF000000"/>
      <name val="Arial"/>
      <family val="2"/>
    </font>
    <font>
      <sz val="11"/>
      <color rgb="FF000000"/>
      <name val="Calibri"/>
      <family val="2"/>
      <charset val="1"/>
    </font>
    <font>
      <b/>
      <sz val="10"/>
      <color theme="0"/>
      <name val="Arial"/>
      <family val="2"/>
    </font>
    <font>
      <i/>
      <sz val="10"/>
      <color rgb="FF000000"/>
      <name val="Arial"/>
      <family val="2"/>
    </font>
    <font>
      <i/>
      <sz val="10"/>
      <color theme="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E2F0D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E2F0D9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rgb="FFCCFFFF"/>
      </patternFill>
    </fill>
    <fill>
      <patternFill patternType="solid">
        <fgColor theme="8" tint="0.39997558519241921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rgb="FFCCFFFF"/>
      </patternFill>
    </fill>
    <fill>
      <patternFill patternType="solid">
        <fgColor rgb="FFCCCCFF"/>
        <bgColor rgb="FF99CCFF"/>
      </patternFill>
    </fill>
    <fill>
      <patternFill patternType="solid">
        <fgColor theme="9" tint="0.79998168889431442"/>
        <bgColor rgb="FFCCFF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2F0D9"/>
      </patternFill>
    </fill>
    <fill>
      <patternFill patternType="solid">
        <fgColor theme="9" tint="0.79998168889431442"/>
        <bgColor rgb="FFCCFFCC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rgb="FFE7E6E6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18" fillId="0" borderId="0"/>
    <xf numFmtId="0" fontId="3" fillId="0" borderId="0"/>
    <xf numFmtId="9" fontId="18" fillId="0" borderId="0" applyBorder="0" applyProtection="0"/>
  </cellStyleXfs>
  <cellXfs count="371">
    <xf numFmtId="0" fontId="0" fillId="0" borderId="0" xfId="0"/>
    <xf numFmtId="0" fontId="4" fillId="2" borderId="0" xfId="2" applyFont="1" applyFill="1" applyAlignment="1">
      <alignment horizontal="left" vertical="center" wrapText="1"/>
    </xf>
    <xf numFmtId="3" fontId="5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3" fillId="0" borderId="0" xfId="2" applyAlignment="1">
      <alignment horizontal="center" vertical="center"/>
    </xf>
    <xf numFmtId="0" fontId="8" fillId="3" borderId="4" xfId="2" applyFont="1" applyFill="1" applyBorder="1" applyAlignment="1">
      <alignment horizontal="left" vertical="center"/>
    </xf>
    <xf numFmtId="0" fontId="8" fillId="4" borderId="2" xfId="2" applyFont="1" applyFill="1" applyBorder="1" applyAlignment="1">
      <alignment horizontal="left" vertical="center"/>
    </xf>
    <xf numFmtId="164" fontId="8" fillId="3" borderId="4" xfId="2" applyNumberFormat="1" applyFont="1" applyFill="1" applyBorder="1" applyAlignment="1">
      <alignment horizontal="left" vertical="center" wrapText="1"/>
    </xf>
    <xf numFmtId="164" fontId="8" fillId="3" borderId="4" xfId="2" applyNumberFormat="1" applyFont="1" applyFill="1" applyBorder="1" applyAlignment="1">
      <alignment horizontal="center" vertical="center" wrapText="1"/>
    </xf>
    <xf numFmtId="164" fontId="8" fillId="3" borderId="4" xfId="2" applyNumberFormat="1" applyFont="1" applyFill="1" applyBorder="1" applyAlignment="1">
      <alignment horizontal="center" vertical="center"/>
    </xf>
    <xf numFmtId="164" fontId="9" fillId="3" borderId="4" xfId="2" applyNumberFormat="1" applyFont="1" applyFill="1" applyBorder="1" applyAlignment="1">
      <alignment horizontal="center" vertical="center" wrapText="1"/>
    </xf>
    <xf numFmtId="164" fontId="8" fillId="3" borderId="1" xfId="2" quotePrefix="1" applyNumberFormat="1" applyFont="1" applyFill="1" applyBorder="1" applyAlignment="1">
      <alignment horizontal="center" vertical="center" wrapText="1"/>
    </xf>
    <xf numFmtId="164" fontId="8" fillId="3" borderId="1" xfId="2" applyNumberFormat="1" applyFont="1" applyFill="1" applyBorder="1" applyAlignment="1">
      <alignment horizontal="center" vertical="center" wrapText="1"/>
    </xf>
    <xf numFmtId="164" fontId="8" fillId="4" borderId="4" xfId="2" applyNumberFormat="1" applyFont="1" applyFill="1" applyBorder="1" applyAlignment="1">
      <alignment horizontal="left" vertical="center" wrapText="1"/>
    </xf>
    <xf numFmtId="164" fontId="8" fillId="4" borderId="4" xfId="2" applyNumberFormat="1" applyFont="1" applyFill="1" applyBorder="1" applyAlignment="1">
      <alignment horizontal="center" vertical="center" wrapText="1"/>
    </xf>
    <xf numFmtId="164" fontId="8" fillId="4" borderId="4" xfId="2" quotePrefix="1" applyNumberFormat="1" applyFont="1" applyFill="1" applyBorder="1" applyAlignment="1">
      <alignment horizontal="center" vertical="center" wrapText="1"/>
    </xf>
    <xf numFmtId="164" fontId="10" fillId="0" borderId="0" xfId="2" applyNumberFormat="1" applyFont="1" applyAlignment="1">
      <alignment horizontal="center" vertical="center"/>
    </xf>
    <xf numFmtId="3" fontId="11" fillId="2" borderId="4" xfId="2" applyNumberFormat="1" applyFont="1" applyFill="1" applyBorder="1" applyAlignment="1">
      <alignment horizontal="left" vertical="center" wrapText="1" indent="1"/>
    </xf>
    <xf numFmtId="3" fontId="11" fillId="2" borderId="4" xfId="2" applyNumberFormat="1" applyFont="1" applyFill="1" applyBorder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/>
    </xf>
    <xf numFmtId="3" fontId="12" fillId="2" borderId="4" xfId="2" applyNumberFormat="1" applyFont="1" applyFill="1" applyBorder="1" applyAlignment="1">
      <alignment horizontal="center" vertical="center"/>
    </xf>
    <xf numFmtId="3" fontId="11" fillId="2" borderId="4" xfId="2" applyNumberFormat="1" applyFont="1" applyFill="1" applyBorder="1" applyAlignment="1">
      <alignment horizontal="left" vertical="center" indent="1"/>
    </xf>
    <xf numFmtId="9" fontId="3" fillId="0" borderId="0" xfId="2" applyNumberFormat="1" applyAlignment="1">
      <alignment horizontal="center" vertical="center"/>
    </xf>
    <xf numFmtId="3" fontId="3" fillId="0" borderId="0" xfId="2" applyNumberFormat="1" applyAlignment="1">
      <alignment horizontal="center" vertical="center"/>
    </xf>
    <xf numFmtId="3" fontId="11" fillId="5" borderId="4" xfId="2" applyNumberFormat="1" applyFont="1" applyFill="1" applyBorder="1" applyAlignment="1">
      <alignment horizontal="left" vertical="center" wrapText="1" indent="1"/>
    </xf>
    <xf numFmtId="3" fontId="11" fillId="6" borderId="4" xfId="2" applyNumberFormat="1" applyFont="1" applyFill="1" applyBorder="1" applyAlignment="1">
      <alignment horizontal="center" vertical="center" wrapText="1"/>
    </xf>
    <xf numFmtId="3" fontId="11" fillId="6" borderId="4" xfId="2" applyNumberFormat="1" applyFont="1" applyFill="1" applyBorder="1" applyAlignment="1">
      <alignment horizontal="center" vertical="center"/>
    </xf>
    <xf numFmtId="3" fontId="12" fillId="6" borderId="4" xfId="2" applyNumberFormat="1" applyFont="1" applyFill="1" applyBorder="1" applyAlignment="1">
      <alignment horizontal="center" vertical="center"/>
    </xf>
    <xf numFmtId="3" fontId="11" fillId="0" borderId="4" xfId="2" applyNumberFormat="1" applyFont="1" applyBorder="1" applyAlignment="1">
      <alignment horizontal="left" vertical="center" wrapText="1" indent="1"/>
    </xf>
    <xf numFmtId="3" fontId="12" fillId="7" borderId="4" xfId="0" applyNumberFormat="1" applyFont="1" applyFill="1" applyBorder="1" applyAlignment="1">
      <alignment horizontal="center" vertical="center" wrapText="1"/>
    </xf>
    <xf numFmtId="3" fontId="12" fillId="7" borderId="4" xfId="0" applyNumberFormat="1" applyFont="1" applyFill="1" applyBorder="1" applyAlignment="1">
      <alignment horizontal="center" vertical="center"/>
    </xf>
    <xf numFmtId="3" fontId="12" fillId="7" borderId="4" xfId="0" applyNumberFormat="1" applyFont="1" applyFill="1" applyBorder="1" applyAlignment="1">
      <alignment horizontal="left" vertical="center" indent="1"/>
    </xf>
    <xf numFmtId="3" fontId="12" fillId="0" borderId="4" xfId="0" applyNumberFormat="1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left" vertical="center" indent="1"/>
    </xf>
    <xf numFmtId="0" fontId="13" fillId="2" borderId="2" xfId="2" applyFont="1" applyFill="1" applyBorder="1" applyAlignment="1">
      <alignment horizontal="left" vertical="center" wrapText="1"/>
    </xf>
    <xf numFmtId="3" fontId="11" fillId="0" borderId="2" xfId="2" applyNumberFormat="1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/>
    </xf>
    <xf numFmtId="3" fontId="11" fillId="0" borderId="2" xfId="2" applyNumberFormat="1" applyFont="1" applyBorder="1" applyAlignment="1">
      <alignment horizontal="left" vertical="center"/>
    </xf>
    <xf numFmtId="164" fontId="8" fillId="8" borderId="4" xfId="2" applyNumberFormat="1" applyFont="1" applyFill="1" applyBorder="1" applyAlignment="1">
      <alignment horizontal="left" vertical="center" wrapText="1"/>
    </xf>
    <xf numFmtId="164" fontId="8" fillId="8" borderId="4" xfId="2" applyNumberFormat="1" applyFont="1" applyFill="1" applyBorder="1" applyAlignment="1">
      <alignment horizontal="center" vertical="center" wrapText="1"/>
    </xf>
    <xf numFmtId="164" fontId="8" fillId="8" borderId="4" xfId="2" applyNumberFormat="1" applyFont="1" applyFill="1" applyBorder="1" applyAlignment="1">
      <alignment horizontal="center" vertical="center"/>
    </xf>
    <xf numFmtId="164" fontId="9" fillId="8" borderId="4" xfId="2" applyNumberFormat="1" applyFont="1" applyFill="1" applyBorder="1" applyAlignment="1">
      <alignment horizontal="center" vertical="center"/>
    </xf>
    <xf numFmtId="164" fontId="8" fillId="9" borderId="4" xfId="2" applyNumberFormat="1" applyFont="1" applyFill="1" applyBorder="1" applyAlignment="1">
      <alignment horizontal="left" vertical="center"/>
    </xf>
    <xf numFmtId="164" fontId="8" fillId="9" borderId="4" xfId="2" applyNumberFormat="1" applyFont="1" applyFill="1" applyBorder="1" applyAlignment="1">
      <alignment horizontal="center" vertical="center"/>
    </xf>
    <xf numFmtId="3" fontId="12" fillId="7" borderId="4" xfId="0" applyNumberFormat="1" applyFont="1" applyFill="1" applyBorder="1" applyAlignment="1" applyProtection="1">
      <alignment horizontal="center" vertical="center"/>
      <protection locked="0"/>
    </xf>
    <xf numFmtId="3" fontId="14" fillId="2" borderId="1" xfId="2" applyNumberFormat="1" applyFont="1" applyFill="1" applyBorder="1" applyAlignment="1">
      <alignment horizontal="left" vertical="center" wrapText="1" indent="1"/>
    </xf>
    <xf numFmtId="3" fontId="14" fillId="2" borderId="2" xfId="2" applyNumberFormat="1" applyFont="1" applyFill="1" applyBorder="1" applyAlignment="1">
      <alignment horizontal="center" vertical="center" wrapText="1"/>
    </xf>
    <xf numFmtId="3" fontId="14" fillId="7" borderId="2" xfId="0" applyNumberFormat="1" applyFont="1" applyFill="1" applyBorder="1" applyAlignment="1">
      <alignment horizontal="center" vertical="center" wrapText="1"/>
    </xf>
    <xf numFmtId="3" fontId="14" fillId="7" borderId="2" xfId="0" applyNumberFormat="1" applyFont="1" applyFill="1" applyBorder="1" applyAlignment="1">
      <alignment horizontal="center" vertical="center"/>
    </xf>
    <xf numFmtId="3" fontId="14" fillId="7" borderId="3" xfId="0" applyNumberFormat="1" applyFont="1" applyFill="1" applyBorder="1" applyAlignment="1">
      <alignment horizontal="center" vertical="center"/>
    </xf>
    <xf numFmtId="3" fontId="8" fillId="2" borderId="4" xfId="2" applyNumberFormat="1" applyFont="1" applyFill="1" applyBorder="1" applyAlignment="1">
      <alignment horizontal="left" vertical="center" wrapText="1"/>
    </xf>
    <xf numFmtId="3" fontId="8" fillId="2" borderId="4" xfId="2" applyNumberFormat="1" applyFont="1" applyFill="1" applyBorder="1" applyAlignment="1">
      <alignment horizontal="center" vertical="center"/>
    </xf>
    <xf numFmtId="3" fontId="9" fillId="2" borderId="4" xfId="2" applyNumberFormat="1" applyFont="1" applyFill="1" applyBorder="1" applyAlignment="1">
      <alignment horizontal="center" vertical="center"/>
    </xf>
    <xf numFmtId="3" fontId="8" fillId="2" borderId="4" xfId="2" applyNumberFormat="1" applyFont="1" applyFill="1" applyBorder="1" applyAlignment="1">
      <alignment horizontal="left" vertical="center"/>
    </xf>
    <xf numFmtId="3" fontId="10" fillId="0" borderId="0" xfId="2" applyNumberFormat="1" applyFont="1" applyAlignment="1">
      <alignment horizontal="center" vertical="center"/>
    </xf>
    <xf numFmtId="0" fontId="11" fillId="2" borderId="2" xfId="2" applyFont="1" applyFill="1" applyBorder="1" applyAlignment="1">
      <alignment horizontal="left" vertical="center"/>
    </xf>
    <xf numFmtId="0" fontId="11" fillId="2" borderId="2" xfId="2" applyFont="1" applyFill="1" applyBorder="1" applyAlignment="1">
      <alignment horizontal="center" vertical="center"/>
    </xf>
    <xf numFmtId="164" fontId="8" fillId="10" borderId="4" xfId="2" applyNumberFormat="1" applyFont="1" applyFill="1" applyBorder="1" applyAlignment="1">
      <alignment horizontal="center" vertical="center"/>
    </xf>
    <xf numFmtId="164" fontId="15" fillId="0" borderId="0" xfId="2" applyNumberFormat="1" applyFont="1" applyAlignment="1">
      <alignment horizontal="center" vertical="center"/>
    </xf>
    <xf numFmtId="0" fontId="11" fillId="0" borderId="2" xfId="2" applyFont="1" applyBorder="1" applyAlignment="1">
      <alignment horizontal="left" vertical="center"/>
    </xf>
    <xf numFmtId="0" fontId="11" fillId="0" borderId="2" xfId="2" applyFont="1" applyBorder="1" applyAlignment="1">
      <alignment horizontal="center" vertical="center"/>
    </xf>
    <xf numFmtId="164" fontId="8" fillId="4" borderId="4" xfId="2" applyNumberFormat="1" applyFont="1" applyFill="1" applyBorder="1" applyAlignment="1">
      <alignment horizontal="left" vertical="center"/>
    </xf>
    <xf numFmtId="164" fontId="8" fillId="4" borderId="4" xfId="2" applyNumberFormat="1" applyFont="1" applyFill="1" applyBorder="1" applyAlignment="1">
      <alignment horizontal="center" vertical="center"/>
    </xf>
    <xf numFmtId="3" fontId="12" fillId="2" borderId="4" xfId="2" applyNumberFormat="1" applyFont="1" applyFill="1" applyBorder="1" applyAlignment="1">
      <alignment horizontal="center" vertical="center" wrapText="1"/>
    </xf>
    <xf numFmtId="3" fontId="12" fillId="2" borderId="7" xfId="2" applyNumberFormat="1" applyFont="1" applyFill="1" applyBorder="1" applyAlignment="1">
      <alignment horizontal="center" vertical="center" wrapText="1"/>
    </xf>
    <xf numFmtId="3" fontId="8" fillId="0" borderId="4" xfId="2" applyNumberFormat="1" applyFont="1" applyBorder="1" applyAlignment="1">
      <alignment horizontal="left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left" vertical="center"/>
    </xf>
    <xf numFmtId="3" fontId="9" fillId="0" borderId="4" xfId="0" applyNumberFormat="1" applyFont="1" applyBorder="1" applyAlignment="1">
      <alignment horizontal="left" vertical="center" wrapText="1"/>
    </xf>
    <xf numFmtId="0" fontId="11" fillId="2" borderId="2" xfId="2" applyFont="1" applyFill="1" applyBorder="1" applyAlignment="1">
      <alignment horizontal="left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left" vertical="center" wrapText="1" indent="1"/>
    </xf>
    <xf numFmtId="3" fontId="9" fillId="7" borderId="4" xfId="0" applyNumberFormat="1" applyFont="1" applyFill="1" applyBorder="1" applyAlignment="1">
      <alignment horizontal="center" vertical="center"/>
    </xf>
    <xf numFmtId="3" fontId="9" fillId="7" borderId="4" xfId="0" applyNumberFormat="1" applyFont="1" applyFill="1" applyBorder="1" applyAlignment="1">
      <alignment horizontal="left" vertical="center"/>
    </xf>
    <xf numFmtId="0" fontId="11" fillId="0" borderId="2" xfId="2" applyFont="1" applyBorder="1" applyAlignment="1">
      <alignment horizontal="left" vertical="center" wrapText="1"/>
    </xf>
    <xf numFmtId="0" fontId="11" fillId="0" borderId="2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3" fontId="12" fillId="7" borderId="4" xfId="0" applyNumberFormat="1" applyFont="1" applyFill="1" applyBorder="1" applyAlignment="1">
      <alignment horizontal="left" vertical="center" wrapText="1" indent="1"/>
    </xf>
    <xf numFmtId="3" fontId="12" fillId="7" borderId="4" xfId="0" applyNumberFormat="1" applyFont="1" applyFill="1" applyBorder="1" applyAlignment="1" applyProtection="1">
      <alignment horizontal="center" vertical="center" wrapText="1"/>
      <protection locked="0"/>
    </xf>
    <xf numFmtId="3" fontId="11" fillId="11" borderId="4" xfId="2" applyNumberFormat="1" applyFont="1" applyFill="1" applyBorder="1" applyAlignment="1">
      <alignment horizontal="left" vertical="center" indent="1"/>
    </xf>
    <xf numFmtId="3" fontId="12" fillId="7" borderId="5" xfId="0" applyNumberFormat="1" applyFont="1" applyFill="1" applyBorder="1" applyAlignment="1">
      <alignment horizontal="center" vertical="center" wrapText="1"/>
    </xf>
    <xf numFmtId="3" fontId="9" fillId="7" borderId="4" xfId="0" applyNumberFormat="1" applyFont="1" applyFill="1" applyBorder="1" applyAlignment="1">
      <alignment horizontal="center" vertical="center" wrapText="1"/>
    </xf>
    <xf numFmtId="3" fontId="9" fillId="7" borderId="4" xfId="0" applyNumberFormat="1" applyFont="1" applyFill="1" applyBorder="1" applyAlignment="1">
      <alignment vertical="center" wrapText="1"/>
    </xf>
    <xf numFmtId="3" fontId="9" fillId="7" borderId="4" xfId="0" applyNumberFormat="1" applyFont="1" applyFill="1" applyBorder="1" applyAlignment="1" applyProtection="1">
      <alignment horizontal="center" vertical="center" wrapText="1"/>
      <protection locked="0"/>
    </xf>
    <xf numFmtId="3" fontId="9" fillId="7" borderId="4" xfId="0" applyNumberFormat="1" applyFont="1" applyFill="1" applyBorder="1" applyAlignment="1">
      <alignment horizontal="left" vertical="center" wrapText="1"/>
    </xf>
    <xf numFmtId="0" fontId="12" fillId="2" borderId="2" xfId="2" applyFont="1" applyFill="1" applyBorder="1" applyAlignment="1">
      <alignment horizontal="center" vertical="center"/>
    </xf>
    <xf numFmtId="3" fontId="12" fillId="2" borderId="4" xfId="2" applyNumberFormat="1" applyFont="1" applyFill="1" applyBorder="1" applyAlignment="1">
      <alignment horizontal="left" vertical="center" indent="1"/>
    </xf>
    <xf numFmtId="3" fontId="11" fillId="0" borderId="4" xfId="2" applyNumberFormat="1" applyFont="1" applyBorder="1" applyAlignment="1">
      <alignment horizontal="center" vertical="center" wrapText="1"/>
    </xf>
    <xf numFmtId="0" fontId="11" fillId="12" borderId="4" xfId="2" applyFont="1" applyFill="1" applyBorder="1" applyAlignment="1">
      <alignment horizontal="center" vertical="center" wrapText="1"/>
    </xf>
    <xf numFmtId="164" fontId="11" fillId="12" borderId="4" xfId="2" applyNumberFormat="1" applyFont="1" applyFill="1" applyBorder="1" applyAlignment="1">
      <alignment horizontal="center" vertical="center"/>
    </xf>
    <xf numFmtId="165" fontId="11" fillId="12" borderId="4" xfId="2" applyNumberFormat="1" applyFont="1" applyFill="1" applyBorder="1" applyAlignment="1">
      <alignment horizontal="center" vertical="center"/>
    </xf>
    <xf numFmtId="166" fontId="11" fillId="11" borderId="4" xfId="2" applyNumberFormat="1" applyFont="1" applyFill="1" applyBorder="1" applyAlignment="1">
      <alignment horizontal="center" vertical="center"/>
    </xf>
    <xf numFmtId="3" fontId="8" fillId="0" borderId="4" xfId="2" applyNumberFormat="1" applyFont="1" applyBorder="1" applyAlignment="1">
      <alignment horizontal="center" vertical="center" wrapText="1"/>
    </xf>
    <xf numFmtId="0" fontId="8" fillId="12" borderId="4" xfId="2" applyFont="1" applyFill="1" applyBorder="1" applyAlignment="1">
      <alignment horizontal="center" vertical="center" wrapText="1"/>
    </xf>
    <xf numFmtId="164" fontId="8" fillId="12" borderId="4" xfId="2" applyNumberFormat="1" applyFont="1" applyFill="1" applyBorder="1" applyAlignment="1">
      <alignment horizontal="center" vertical="center"/>
    </xf>
    <xf numFmtId="165" fontId="8" fillId="12" borderId="4" xfId="2" applyNumberFormat="1" applyFont="1" applyFill="1" applyBorder="1" applyAlignment="1">
      <alignment horizontal="center" vertical="center"/>
    </xf>
    <xf numFmtId="166" fontId="8" fillId="11" borderId="4" xfId="2" applyNumberFormat="1" applyFont="1" applyFill="1" applyBorder="1" applyAlignment="1">
      <alignment horizontal="center" vertical="center"/>
    </xf>
    <xf numFmtId="3" fontId="9" fillId="0" borderId="4" xfId="2" applyNumberFormat="1" applyFont="1" applyBorder="1" applyAlignment="1">
      <alignment horizontal="center" vertical="center" wrapText="1"/>
    </xf>
    <xf numFmtId="9" fontId="15" fillId="0" borderId="0" xfId="2" applyNumberFormat="1" applyFont="1" applyAlignment="1">
      <alignment horizontal="center" vertical="center"/>
    </xf>
    <xf numFmtId="3" fontId="15" fillId="0" borderId="0" xfId="2" applyNumberFormat="1" applyFont="1" applyAlignment="1">
      <alignment horizontal="center" vertical="center"/>
    </xf>
    <xf numFmtId="164" fontId="8" fillId="8" borderId="1" xfId="2" applyNumberFormat="1" applyFont="1" applyFill="1" applyBorder="1" applyAlignment="1">
      <alignment horizontal="left" vertical="center" wrapText="1"/>
    </xf>
    <xf numFmtId="164" fontId="8" fillId="8" borderId="2" xfId="2" applyNumberFormat="1" applyFont="1" applyFill="1" applyBorder="1" applyAlignment="1">
      <alignment horizontal="center" vertical="center" wrapText="1"/>
    </xf>
    <xf numFmtId="164" fontId="8" fillId="8" borderId="2" xfId="2" applyNumberFormat="1" applyFont="1" applyFill="1" applyBorder="1" applyAlignment="1">
      <alignment horizontal="center" vertical="center"/>
    </xf>
    <xf numFmtId="164" fontId="9" fillId="8" borderId="2" xfId="2" applyNumberFormat="1" applyFont="1" applyFill="1" applyBorder="1" applyAlignment="1">
      <alignment horizontal="center" vertical="center"/>
    </xf>
    <xf numFmtId="164" fontId="9" fillId="8" borderId="3" xfId="2" applyNumberFormat="1" applyFont="1" applyFill="1" applyBorder="1" applyAlignment="1">
      <alignment horizontal="center" vertical="center"/>
    </xf>
    <xf numFmtId="164" fontId="8" fillId="4" borderId="1" xfId="2" applyNumberFormat="1" applyFont="1" applyFill="1" applyBorder="1" applyAlignment="1">
      <alignment horizontal="left" vertical="center"/>
    </xf>
    <xf numFmtId="164" fontId="8" fillId="4" borderId="3" xfId="2" applyNumberFormat="1" applyFont="1" applyFill="1" applyBorder="1" applyAlignment="1">
      <alignment horizontal="center" vertical="center"/>
    </xf>
    <xf numFmtId="3" fontId="11" fillId="0" borderId="4" xfId="2" applyNumberFormat="1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left" vertical="center"/>
    </xf>
    <xf numFmtId="3" fontId="12" fillId="0" borderId="1" xfId="0" applyNumberFormat="1" applyFont="1" applyBorder="1" applyAlignment="1">
      <alignment horizontal="left" vertical="center" indent="1"/>
    </xf>
    <xf numFmtId="3" fontId="12" fillId="0" borderId="3" xfId="0" applyNumberFormat="1" applyFont="1" applyBorder="1" applyAlignment="1">
      <alignment horizontal="center" vertical="center"/>
    </xf>
    <xf numFmtId="3" fontId="12" fillId="0" borderId="4" xfId="0" applyNumberFormat="1" applyFont="1" applyBorder="1" applyAlignment="1" applyProtection="1">
      <alignment horizontal="center" vertical="center"/>
      <protection locked="0"/>
    </xf>
    <xf numFmtId="3" fontId="11" fillId="0" borderId="4" xfId="2" quotePrefix="1" applyNumberFormat="1" applyFont="1" applyBorder="1" applyAlignment="1">
      <alignment horizontal="center" vertical="center"/>
    </xf>
    <xf numFmtId="3" fontId="12" fillId="0" borderId="4" xfId="0" quotePrefix="1" applyNumberFormat="1" applyFont="1" applyBorder="1" applyAlignment="1">
      <alignment horizontal="left" vertical="center"/>
    </xf>
    <xf numFmtId="3" fontId="8" fillId="0" borderId="1" xfId="2" applyNumberFormat="1" applyFont="1" applyBorder="1" applyAlignment="1">
      <alignment horizontal="left" vertical="center" wrapText="1"/>
    </xf>
    <xf numFmtId="3" fontId="8" fillId="0" borderId="2" xfId="2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left" vertical="center"/>
    </xf>
    <xf numFmtId="3" fontId="11" fillId="12" borderId="4" xfId="2" applyNumberFormat="1" applyFont="1" applyFill="1" applyBorder="1" applyAlignment="1">
      <alignment horizontal="center" vertical="center" wrapText="1"/>
    </xf>
    <xf numFmtId="3" fontId="11" fillId="11" borderId="4" xfId="2" applyNumberFormat="1" applyFont="1" applyFill="1" applyBorder="1" applyAlignment="1">
      <alignment horizontal="center" vertical="center" wrapText="1"/>
    </xf>
    <xf numFmtId="3" fontId="12" fillId="7" borderId="1" xfId="0" applyNumberFormat="1" applyFont="1" applyFill="1" applyBorder="1" applyAlignment="1">
      <alignment horizontal="left" vertical="center" indent="1"/>
    </xf>
    <xf numFmtId="3" fontId="12" fillId="7" borderId="3" xfId="0" applyNumberFormat="1" applyFont="1" applyFill="1" applyBorder="1" applyAlignment="1">
      <alignment horizontal="center" vertical="center"/>
    </xf>
    <xf numFmtId="3" fontId="8" fillId="12" borderId="4" xfId="2" applyNumberFormat="1" applyFont="1" applyFill="1" applyBorder="1" applyAlignment="1">
      <alignment horizontal="center" vertical="center" wrapText="1"/>
    </xf>
    <xf numFmtId="3" fontId="8" fillId="11" borderId="4" xfId="2" applyNumberFormat="1" applyFont="1" applyFill="1" applyBorder="1" applyAlignment="1">
      <alignment horizontal="center" vertical="center" wrapText="1"/>
    </xf>
    <xf numFmtId="3" fontId="8" fillId="0" borderId="3" xfId="2" applyNumberFormat="1" applyFont="1" applyBorder="1" applyAlignment="1">
      <alignment horizontal="center" vertical="center" wrapText="1"/>
    </xf>
    <xf numFmtId="3" fontId="11" fillId="0" borderId="1" xfId="2" applyNumberFormat="1" applyFont="1" applyBorder="1" applyAlignment="1">
      <alignment horizontal="left" vertical="center" wrapText="1" indent="1"/>
    </xf>
    <xf numFmtId="3" fontId="11" fillId="0" borderId="2" xfId="2" applyNumberFormat="1" applyFont="1" applyBorder="1" applyAlignment="1">
      <alignment horizontal="center" vertical="center" wrapText="1"/>
    </xf>
    <xf numFmtId="3" fontId="12" fillId="7" borderId="2" xfId="0" applyNumberFormat="1" applyFont="1" applyFill="1" applyBorder="1" applyAlignment="1">
      <alignment horizontal="center" vertical="center"/>
    </xf>
    <xf numFmtId="3" fontId="8" fillId="0" borderId="2" xfId="2" applyNumberFormat="1" applyFont="1" applyBorder="1" applyAlignment="1">
      <alignment horizontal="center" vertical="center" wrapText="1"/>
    </xf>
    <xf numFmtId="3" fontId="9" fillId="7" borderId="2" xfId="0" applyNumberFormat="1" applyFont="1" applyFill="1" applyBorder="1" applyAlignment="1">
      <alignment horizontal="center" vertical="center"/>
    </xf>
    <xf numFmtId="3" fontId="9" fillId="7" borderId="3" xfId="0" applyNumberFormat="1" applyFont="1" applyFill="1" applyBorder="1" applyAlignment="1">
      <alignment horizontal="center" vertical="center"/>
    </xf>
    <xf numFmtId="3" fontId="9" fillId="7" borderId="1" xfId="0" applyNumberFormat="1" applyFont="1" applyFill="1" applyBorder="1" applyAlignment="1">
      <alignment horizontal="left" vertical="center"/>
    </xf>
    <xf numFmtId="3" fontId="12" fillId="0" borderId="3" xfId="2" applyNumberFormat="1" applyFont="1" applyBorder="1" applyAlignment="1">
      <alignment vertical="center" wrapText="1"/>
    </xf>
    <xf numFmtId="3" fontId="12" fillId="0" borderId="4" xfId="2" applyNumberFormat="1" applyFont="1" applyBorder="1" applyAlignment="1">
      <alignment horizontal="center" vertical="center" wrapText="1"/>
    </xf>
    <xf numFmtId="3" fontId="11" fillId="0" borderId="3" xfId="2" applyNumberFormat="1" applyFont="1" applyBorder="1" applyAlignment="1">
      <alignment horizontal="center" vertical="center" wrapText="1"/>
    </xf>
    <xf numFmtId="3" fontId="11" fillId="0" borderId="4" xfId="2" applyNumberFormat="1" applyFont="1" applyBorder="1" applyAlignment="1" applyProtection="1">
      <alignment horizontal="center" vertical="center" wrapText="1"/>
      <protection locked="0"/>
    </xf>
    <xf numFmtId="3" fontId="12" fillId="0" borderId="2" xfId="2" applyNumberFormat="1" applyFont="1" applyBorder="1" applyAlignment="1">
      <alignment horizontal="center" vertical="center" wrapText="1"/>
    </xf>
    <xf numFmtId="3" fontId="12" fillId="0" borderId="3" xfId="2" applyNumberFormat="1" applyFont="1" applyBorder="1" applyAlignment="1">
      <alignment horizontal="center" vertical="center" wrapText="1"/>
    </xf>
    <xf numFmtId="0" fontId="11" fillId="0" borderId="0" xfId="2" applyFont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2" applyAlignment="1">
      <alignment horizontal="left" vertical="center"/>
    </xf>
    <xf numFmtId="3" fontId="12" fillId="0" borderId="3" xfId="0" applyNumberFormat="1" applyFont="1" applyBorder="1" applyAlignment="1">
      <alignment horizontal="left" vertical="center"/>
    </xf>
    <xf numFmtId="0" fontId="17" fillId="0" borderId="0" xfId="2" applyFont="1" applyAlignment="1">
      <alignment vertical="center"/>
    </xf>
    <xf numFmtId="0" fontId="17" fillId="0" borderId="0" xfId="2" applyFont="1"/>
    <xf numFmtId="0" fontId="12" fillId="0" borderId="0" xfId="2" applyFont="1" applyAlignment="1">
      <alignment vertical="center"/>
    </xf>
    <xf numFmtId="164" fontId="9" fillId="13" borderId="4" xfId="2" applyNumberFormat="1" applyFont="1" applyFill="1" applyBorder="1" applyAlignment="1">
      <alignment horizontal="center" vertical="center" wrapText="1"/>
    </xf>
    <xf numFmtId="164" fontId="9" fillId="13" borderId="4" xfId="2" applyNumberFormat="1" applyFont="1" applyFill="1" applyBorder="1" applyAlignment="1">
      <alignment horizontal="center" vertical="center"/>
    </xf>
    <xf numFmtId="164" fontId="9" fillId="0" borderId="0" xfId="2" applyNumberFormat="1" applyFont="1" applyAlignment="1">
      <alignment vertical="center"/>
    </xf>
    <xf numFmtId="164" fontId="9" fillId="0" borderId="0" xfId="2" applyNumberFormat="1" applyFont="1"/>
    <xf numFmtId="10" fontId="9" fillId="14" borderId="4" xfId="2" applyNumberFormat="1" applyFont="1" applyFill="1" applyBorder="1" applyAlignment="1">
      <alignment horizontal="left" vertical="center" wrapText="1"/>
    </xf>
    <xf numFmtId="10" fontId="9" fillId="5" borderId="4" xfId="2" applyNumberFormat="1" applyFont="1" applyFill="1" applyBorder="1" applyAlignment="1">
      <alignment horizontal="center" vertical="center"/>
    </xf>
    <xf numFmtId="10" fontId="9" fillId="5" borderId="15" xfId="0" applyNumberFormat="1" applyFont="1" applyFill="1" applyBorder="1" applyAlignment="1">
      <alignment horizontal="center" vertical="center"/>
    </xf>
    <xf numFmtId="9" fontId="9" fillId="5" borderId="15" xfId="0" applyNumberFormat="1" applyFont="1" applyFill="1" applyBorder="1" applyAlignment="1">
      <alignment horizontal="center" vertical="center"/>
    </xf>
    <xf numFmtId="167" fontId="9" fillId="5" borderId="15" xfId="0" applyNumberFormat="1" applyFont="1" applyFill="1" applyBorder="1" applyAlignment="1">
      <alignment horizontal="center" vertical="center"/>
    </xf>
    <xf numFmtId="10" fontId="9" fillId="0" borderId="0" xfId="2" applyNumberFormat="1" applyFont="1" applyAlignment="1">
      <alignment vertical="center"/>
    </xf>
    <xf numFmtId="3" fontId="12" fillId="2" borderId="4" xfId="2" applyNumberFormat="1" applyFont="1" applyFill="1" applyBorder="1" applyAlignment="1">
      <alignment horizontal="left" vertical="center" wrapText="1" indent="2"/>
    </xf>
    <xf numFmtId="3" fontId="12" fillId="0" borderId="15" xfId="0" applyNumberFormat="1" applyFont="1" applyBorder="1" applyAlignment="1">
      <alignment horizontal="center" vertical="center"/>
    </xf>
    <xf numFmtId="3" fontId="12" fillId="0" borderId="15" xfId="0" applyNumberFormat="1" applyFont="1" applyBorder="1" applyAlignment="1" applyProtection="1">
      <alignment horizontal="center" vertical="center"/>
      <protection locked="0"/>
    </xf>
    <xf numFmtId="3" fontId="12" fillId="0" borderId="0" xfId="2" applyNumberFormat="1" applyFont="1" applyAlignment="1">
      <alignment vertical="center"/>
    </xf>
    <xf numFmtId="3" fontId="12" fillId="0" borderId="0" xfId="2" applyNumberFormat="1" applyFont="1"/>
    <xf numFmtId="4" fontId="9" fillId="14" borderId="4" xfId="2" applyNumberFormat="1" applyFont="1" applyFill="1" applyBorder="1" applyAlignment="1">
      <alignment vertical="center" wrapText="1"/>
    </xf>
    <xf numFmtId="4" fontId="9" fillId="5" borderId="4" xfId="2" applyNumberFormat="1" applyFont="1" applyFill="1" applyBorder="1" applyAlignment="1">
      <alignment horizontal="center" vertical="center"/>
    </xf>
    <xf numFmtId="4" fontId="9" fillId="5" borderId="15" xfId="0" applyNumberFormat="1" applyFont="1" applyFill="1" applyBorder="1" applyAlignment="1">
      <alignment horizontal="center" vertical="center"/>
    </xf>
    <xf numFmtId="168" fontId="9" fillId="5" borderId="15" xfId="0" applyNumberFormat="1" applyFont="1" applyFill="1" applyBorder="1" applyAlignment="1">
      <alignment horizontal="center" vertical="center"/>
    </xf>
    <xf numFmtId="4" fontId="9" fillId="0" borderId="0" xfId="2" applyNumberFormat="1" applyFont="1" applyAlignment="1">
      <alignment vertical="center"/>
    </xf>
    <xf numFmtId="169" fontId="9" fillId="5" borderId="4" xfId="2" applyNumberFormat="1" applyFont="1" applyFill="1" applyBorder="1" applyAlignment="1">
      <alignment horizontal="center" vertical="center"/>
    </xf>
    <xf numFmtId="170" fontId="9" fillId="5" borderId="4" xfId="2" applyNumberFormat="1" applyFont="1" applyFill="1" applyBorder="1" applyAlignment="1">
      <alignment horizontal="center" vertical="center"/>
    </xf>
    <xf numFmtId="169" fontId="9" fillId="5" borderId="4" xfId="2" applyNumberFormat="1" applyFont="1" applyFill="1" applyBorder="1" applyAlignment="1" applyProtection="1">
      <alignment horizontal="center" vertical="center"/>
      <protection locked="0"/>
    </xf>
    <xf numFmtId="4" fontId="19" fillId="15" borderId="10" xfId="2" applyNumberFormat="1" applyFont="1" applyFill="1" applyBorder="1" applyAlignment="1">
      <alignment vertical="center" wrapText="1"/>
    </xf>
    <xf numFmtId="4" fontId="19" fillId="16" borderId="8" xfId="2" applyNumberFormat="1" applyFont="1" applyFill="1" applyBorder="1" applyAlignment="1">
      <alignment horizontal="center" vertical="center" wrapText="1"/>
    </xf>
    <xf numFmtId="4" fontId="19" fillId="16" borderId="8" xfId="0" applyNumberFormat="1" applyFont="1" applyFill="1" applyBorder="1" applyAlignment="1">
      <alignment horizontal="center" vertical="center"/>
    </xf>
    <xf numFmtId="4" fontId="19" fillId="16" borderId="11" xfId="0" applyNumberFormat="1" applyFont="1" applyFill="1" applyBorder="1" applyAlignment="1">
      <alignment horizontal="center" vertical="center"/>
    </xf>
    <xf numFmtId="4" fontId="9" fillId="5" borderId="4" xfId="2" applyNumberFormat="1" applyFont="1" applyFill="1" applyBorder="1" applyAlignment="1">
      <alignment horizontal="center" vertical="center" wrapText="1"/>
    </xf>
    <xf numFmtId="10" fontId="14" fillId="17" borderId="12" xfId="2" applyNumberFormat="1" applyFont="1" applyFill="1" applyBorder="1" applyAlignment="1">
      <alignment horizontal="left" vertical="center" wrapText="1" indent="2"/>
    </xf>
    <xf numFmtId="10" fontId="19" fillId="17" borderId="0" xfId="2" applyNumberFormat="1" applyFont="1" applyFill="1" applyAlignment="1">
      <alignment horizontal="center" vertical="center"/>
    </xf>
    <xf numFmtId="10" fontId="14" fillId="16" borderId="0" xfId="0" applyNumberFormat="1" applyFont="1" applyFill="1" applyAlignment="1">
      <alignment horizontal="center" vertical="center"/>
    </xf>
    <xf numFmtId="10" fontId="14" fillId="16" borderId="13" xfId="0" applyNumberFormat="1" applyFont="1" applyFill="1" applyBorder="1" applyAlignment="1">
      <alignment horizontal="center" vertical="center"/>
    </xf>
    <xf numFmtId="10" fontId="12" fillId="2" borderId="4" xfId="2" applyNumberFormat="1" applyFont="1" applyFill="1" applyBorder="1" applyAlignment="1">
      <alignment horizontal="left" vertical="center" wrapText="1" indent="2"/>
    </xf>
    <xf numFmtId="10" fontId="12" fillId="0" borderId="15" xfId="0" applyNumberFormat="1" applyFont="1" applyBorder="1" applyAlignment="1">
      <alignment horizontal="center" vertical="center"/>
    </xf>
    <xf numFmtId="10" fontId="12" fillId="0" borderId="15" xfId="0" applyNumberFormat="1" applyFont="1" applyBorder="1" applyAlignment="1" applyProtection="1">
      <alignment horizontal="center" vertical="center"/>
      <protection locked="0"/>
    </xf>
    <xf numFmtId="2" fontId="12" fillId="0" borderId="0" xfId="2" applyNumberFormat="1" applyFont="1" applyAlignment="1">
      <alignment vertical="center"/>
    </xf>
    <xf numFmtId="10" fontId="12" fillId="0" borderId="0" xfId="2" applyNumberFormat="1" applyFont="1" applyAlignment="1">
      <alignment vertical="center"/>
    </xf>
    <xf numFmtId="10" fontId="12" fillId="0" borderId="0" xfId="2" applyNumberFormat="1" applyFont="1"/>
    <xf numFmtId="4" fontId="14" fillId="17" borderId="14" xfId="2" applyNumberFormat="1" applyFont="1" applyFill="1" applyBorder="1" applyAlignment="1">
      <alignment horizontal="left" vertical="center" wrapText="1" indent="2"/>
    </xf>
    <xf numFmtId="4" fontId="19" fillId="17" borderId="9" xfId="2" applyNumberFormat="1" applyFont="1" applyFill="1" applyBorder="1" applyAlignment="1">
      <alignment horizontal="center" vertical="center"/>
    </xf>
    <xf numFmtId="4" fontId="14" fillId="16" borderId="16" xfId="0" applyNumberFormat="1" applyFont="1" applyFill="1" applyBorder="1" applyAlignment="1">
      <alignment horizontal="center" vertical="center"/>
    </xf>
    <xf numFmtId="4" fontId="14" fillId="16" borderId="17" xfId="0" applyNumberFormat="1" applyFont="1" applyFill="1" applyBorder="1" applyAlignment="1">
      <alignment horizontal="center" vertical="center"/>
    </xf>
    <xf numFmtId="4" fontId="12" fillId="2" borderId="4" xfId="2" applyNumberFormat="1" applyFont="1" applyFill="1" applyBorder="1" applyAlignment="1">
      <alignment horizontal="left" vertical="center" wrapText="1" indent="2"/>
    </xf>
    <xf numFmtId="4" fontId="12" fillId="0" borderId="15" xfId="0" applyNumberFormat="1" applyFont="1" applyBorder="1" applyAlignment="1">
      <alignment horizontal="center" vertical="center"/>
    </xf>
    <xf numFmtId="4" fontId="12" fillId="0" borderId="15" xfId="0" applyNumberFormat="1" applyFont="1" applyBorder="1" applyAlignment="1" applyProtection="1">
      <alignment horizontal="center" vertical="center"/>
      <protection locked="0"/>
    </xf>
    <xf numFmtId="4" fontId="12" fillId="0" borderId="0" xfId="2" applyNumberFormat="1" applyFont="1" applyAlignment="1">
      <alignment vertical="center"/>
    </xf>
    <xf numFmtId="4" fontId="12" fillId="0" borderId="0" xfId="2" applyNumberFormat="1" applyFont="1"/>
    <xf numFmtId="10" fontId="9" fillId="14" borderId="4" xfId="2" applyNumberFormat="1" applyFont="1" applyFill="1" applyBorder="1" applyAlignment="1">
      <alignment vertical="center" wrapText="1"/>
    </xf>
    <xf numFmtId="10" fontId="9" fillId="5" borderId="15" xfId="0" applyNumberFormat="1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left" vertical="center" wrapText="1" indent="2"/>
    </xf>
    <xf numFmtId="0" fontId="9" fillId="0" borderId="4" xfId="2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0" fontId="9" fillId="18" borderId="15" xfId="0" applyNumberFormat="1" applyFont="1" applyFill="1" applyBorder="1" applyAlignment="1">
      <alignment vertical="center" wrapText="1"/>
    </xf>
    <xf numFmtId="9" fontId="9" fillId="5" borderId="15" xfId="0" applyNumberFormat="1" applyFont="1" applyFill="1" applyBorder="1" applyAlignment="1">
      <alignment horizontal="center" vertical="center" wrapText="1"/>
    </xf>
    <xf numFmtId="3" fontId="9" fillId="0" borderId="4" xfId="2" applyNumberFormat="1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 wrapText="1"/>
    </xf>
    <xf numFmtId="3" fontId="12" fillId="0" borderId="15" xfId="0" applyNumberFormat="1" applyFont="1" applyBorder="1" applyAlignment="1" applyProtection="1">
      <alignment horizontal="center" vertical="center" wrapText="1"/>
      <protection locked="0"/>
    </xf>
    <xf numFmtId="164" fontId="12" fillId="0" borderId="0" xfId="2" applyNumberFormat="1" applyFont="1" applyAlignment="1">
      <alignment vertical="center"/>
    </xf>
    <xf numFmtId="164" fontId="12" fillId="0" borderId="0" xfId="2" applyNumberFormat="1" applyFont="1"/>
    <xf numFmtId="10" fontId="9" fillId="5" borderId="4" xfId="3" applyNumberFormat="1" applyFont="1" applyFill="1" applyBorder="1" applyAlignment="1" applyProtection="1">
      <alignment horizontal="center" vertical="center" wrapText="1"/>
    </xf>
    <xf numFmtId="167" fontId="9" fillId="5" borderId="4" xfId="3" applyNumberFormat="1" applyFont="1" applyFill="1" applyBorder="1" applyAlignment="1" applyProtection="1">
      <alignment horizontal="center" vertical="center" wrapText="1"/>
    </xf>
    <xf numFmtId="3" fontId="12" fillId="19" borderId="15" xfId="0" applyNumberFormat="1" applyFont="1" applyFill="1" applyBorder="1" applyAlignment="1">
      <alignment horizontal="center" vertical="center" wrapText="1"/>
    </xf>
    <xf numFmtId="3" fontId="12" fillId="19" borderId="15" xfId="0" applyNumberFormat="1" applyFont="1" applyFill="1" applyBorder="1" applyAlignment="1" applyProtection="1">
      <alignment horizontal="center" vertical="center" wrapText="1"/>
      <protection locked="0"/>
    </xf>
    <xf numFmtId="3" fontId="12" fillId="19" borderId="15" xfId="0" applyNumberFormat="1" applyFont="1" applyFill="1" applyBorder="1" applyAlignment="1">
      <alignment horizontal="center" vertical="center"/>
    </xf>
    <xf numFmtId="3" fontId="12" fillId="19" borderId="15" xfId="0" applyNumberFormat="1" applyFont="1" applyFill="1" applyBorder="1" applyAlignment="1" applyProtection="1">
      <alignment horizontal="center" vertical="center"/>
      <protection locked="0"/>
    </xf>
    <xf numFmtId="10" fontId="9" fillId="5" borderId="4" xfId="2" applyNumberFormat="1" applyFont="1" applyFill="1" applyBorder="1" applyAlignment="1">
      <alignment horizontal="center" vertical="center" wrapText="1"/>
    </xf>
    <xf numFmtId="10" fontId="19" fillId="15" borderId="12" xfId="2" applyNumberFormat="1" applyFont="1" applyFill="1" applyBorder="1" applyAlignment="1">
      <alignment vertical="center" wrapText="1"/>
    </xf>
    <xf numFmtId="10" fontId="19" fillId="16" borderId="0" xfId="2" applyNumberFormat="1" applyFont="1" applyFill="1" applyAlignment="1">
      <alignment horizontal="center" vertical="center" wrapText="1"/>
    </xf>
    <xf numFmtId="10" fontId="19" fillId="16" borderId="0" xfId="0" applyNumberFormat="1" applyFont="1" applyFill="1" applyAlignment="1">
      <alignment horizontal="center" vertical="center" wrapText="1"/>
    </xf>
    <xf numFmtId="10" fontId="19" fillId="16" borderId="18" xfId="0" applyNumberFormat="1" applyFont="1" applyFill="1" applyBorder="1" applyAlignment="1">
      <alignment horizontal="center" vertical="center" wrapText="1"/>
    </xf>
    <xf numFmtId="0" fontId="20" fillId="2" borderId="4" xfId="2" applyFont="1" applyFill="1" applyBorder="1" applyAlignment="1">
      <alignment horizontal="left" vertical="center" wrapText="1" indent="2"/>
    </xf>
    <xf numFmtId="0" fontId="9" fillId="0" borderId="4" xfId="2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4" fillId="17" borderId="12" xfId="2" applyFont="1" applyFill="1" applyBorder="1" applyAlignment="1">
      <alignment horizontal="left" vertical="center" wrapText="1" indent="2"/>
    </xf>
    <xf numFmtId="0" fontId="19" fillId="16" borderId="0" xfId="2" applyFont="1" applyFill="1" applyAlignment="1">
      <alignment horizontal="center" vertical="center" wrapText="1"/>
    </xf>
    <xf numFmtId="0" fontId="14" fillId="16" borderId="0" xfId="0" applyFont="1" applyFill="1" applyAlignment="1">
      <alignment horizontal="center" vertical="center" wrapText="1"/>
    </xf>
    <xf numFmtId="0" fontId="14" fillId="16" borderId="18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3" fontId="12" fillId="7" borderId="15" xfId="0" applyNumberFormat="1" applyFont="1" applyFill="1" applyBorder="1" applyAlignment="1">
      <alignment horizontal="center" vertical="center" wrapText="1"/>
    </xf>
    <xf numFmtId="3" fontId="12" fillId="7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17" borderId="14" xfId="2" applyFont="1" applyFill="1" applyBorder="1" applyAlignment="1">
      <alignment horizontal="left" vertical="center" wrapText="1" indent="2"/>
    </xf>
    <xf numFmtId="0" fontId="19" fillId="16" borderId="9" xfId="2" applyFont="1" applyFill="1" applyBorder="1" applyAlignment="1">
      <alignment horizontal="center" vertical="center" wrapText="1"/>
    </xf>
    <xf numFmtId="0" fontId="14" fillId="20" borderId="9" xfId="0" applyFont="1" applyFill="1" applyBorder="1" applyAlignment="1">
      <alignment horizontal="center" vertical="center" wrapText="1"/>
    </xf>
    <xf numFmtId="0" fontId="14" fillId="20" borderId="19" xfId="0" applyFont="1" applyFill="1" applyBorder="1" applyAlignment="1">
      <alignment horizontal="center" vertical="center" wrapText="1"/>
    </xf>
    <xf numFmtId="10" fontId="19" fillId="15" borderId="10" xfId="2" applyNumberFormat="1" applyFont="1" applyFill="1" applyBorder="1" applyAlignment="1">
      <alignment vertical="center" wrapText="1"/>
    </xf>
    <xf numFmtId="10" fontId="19" fillId="16" borderId="8" xfId="2" applyNumberFormat="1" applyFont="1" applyFill="1" applyBorder="1" applyAlignment="1">
      <alignment horizontal="center" vertical="center" wrapText="1"/>
    </xf>
    <xf numFmtId="10" fontId="19" fillId="16" borderId="8" xfId="0" applyNumberFormat="1" applyFont="1" applyFill="1" applyBorder="1" applyAlignment="1">
      <alignment horizontal="center" vertical="center" wrapText="1"/>
    </xf>
    <xf numFmtId="10" fontId="19" fillId="16" borderId="11" xfId="0" applyNumberFormat="1" applyFont="1" applyFill="1" applyBorder="1" applyAlignment="1">
      <alignment horizontal="center" vertical="center" wrapText="1"/>
    </xf>
    <xf numFmtId="0" fontId="21" fillId="17" borderId="12" xfId="2" applyFont="1" applyFill="1" applyBorder="1" applyAlignment="1">
      <alignment horizontal="left" vertical="center" wrapText="1" indent="2"/>
    </xf>
    <xf numFmtId="3" fontId="14" fillId="16" borderId="0" xfId="0" applyNumberFormat="1" applyFont="1" applyFill="1" applyAlignment="1">
      <alignment horizontal="center" vertical="center" wrapText="1"/>
    </xf>
    <xf numFmtId="3" fontId="14" fillId="16" borderId="13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4" fillId="20" borderId="0" xfId="0" applyFont="1" applyFill="1" applyAlignment="1">
      <alignment horizontal="center" vertical="center" wrapText="1"/>
    </xf>
    <xf numFmtId="3" fontId="14" fillId="20" borderId="0" xfId="0" applyNumberFormat="1" applyFont="1" applyFill="1" applyAlignment="1">
      <alignment horizontal="center" vertical="center" wrapText="1"/>
    </xf>
    <xf numFmtId="3" fontId="14" fillId="20" borderId="13" xfId="0" applyNumberFormat="1" applyFont="1" applyFill="1" applyBorder="1" applyAlignment="1">
      <alignment horizontal="center" vertical="center" wrapText="1"/>
    </xf>
    <xf numFmtId="10" fontId="19" fillId="16" borderId="13" xfId="0" applyNumberFormat="1" applyFont="1" applyFill="1" applyBorder="1" applyAlignment="1">
      <alignment horizontal="center" vertical="center" wrapText="1"/>
    </xf>
    <xf numFmtId="0" fontId="12" fillId="7" borderId="15" xfId="0" applyFont="1" applyFill="1" applyBorder="1" applyAlignment="1" applyProtection="1">
      <alignment horizontal="center" vertical="center" wrapText="1"/>
      <protection locked="0"/>
    </xf>
    <xf numFmtId="0" fontId="14" fillId="20" borderId="16" xfId="0" applyFont="1" applyFill="1" applyBorder="1" applyAlignment="1">
      <alignment horizontal="center" vertical="center" wrapText="1"/>
    </xf>
    <xf numFmtId="3" fontId="14" fillId="20" borderId="16" xfId="0" applyNumberFormat="1" applyFont="1" applyFill="1" applyBorder="1" applyAlignment="1">
      <alignment horizontal="center" vertical="center" wrapText="1"/>
    </xf>
    <xf numFmtId="3" fontId="14" fillId="20" borderId="17" xfId="0" applyNumberFormat="1" applyFont="1" applyFill="1" applyBorder="1" applyAlignment="1">
      <alignment horizontal="center" vertical="center" wrapText="1"/>
    </xf>
    <xf numFmtId="10" fontId="19" fillId="16" borderId="20" xfId="0" applyNumberFormat="1" applyFont="1" applyFill="1" applyBorder="1" applyAlignment="1">
      <alignment horizontal="center" vertical="center" wrapText="1"/>
    </xf>
    <xf numFmtId="10" fontId="19" fillId="16" borderId="21" xfId="0" applyNumberFormat="1" applyFont="1" applyFill="1" applyBorder="1" applyAlignment="1">
      <alignment horizontal="center" vertical="center" wrapText="1"/>
    </xf>
    <xf numFmtId="10" fontId="19" fillId="16" borderId="22" xfId="0" applyNumberFormat="1" applyFont="1" applyFill="1" applyBorder="1" applyAlignment="1">
      <alignment horizontal="center" vertical="center" wrapText="1"/>
    </xf>
    <xf numFmtId="3" fontId="14" fillId="16" borderId="23" xfId="0" applyNumberFormat="1" applyFont="1" applyFill="1" applyBorder="1" applyAlignment="1">
      <alignment horizontal="center" vertical="center" wrapText="1"/>
    </xf>
    <xf numFmtId="3" fontId="14" fillId="16" borderId="18" xfId="0" applyNumberFormat="1" applyFont="1" applyFill="1" applyBorder="1" applyAlignment="1">
      <alignment horizontal="center" vertical="center" wrapText="1"/>
    </xf>
    <xf numFmtId="0" fontId="14" fillId="20" borderId="23" xfId="0" applyFont="1" applyFill="1" applyBorder="1" applyAlignment="1">
      <alignment horizontal="center" vertical="center" wrapText="1"/>
    </xf>
    <xf numFmtId="0" fontId="14" fillId="20" borderId="18" xfId="0" applyFont="1" applyFill="1" applyBorder="1" applyAlignment="1">
      <alignment horizontal="center" vertical="center" wrapText="1"/>
    </xf>
    <xf numFmtId="10" fontId="19" fillId="16" borderId="23" xfId="0" applyNumberFormat="1" applyFont="1" applyFill="1" applyBorder="1" applyAlignment="1">
      <alignment horizontal="center" vertical="center" wrapText="1"/>
    </xf>
    <xf numFmtId="3" fontId="14" fillId="20" borderId="24" xfId="0" applyNumberFormat="1" applyFont="1" applyFill="1" applyBorder="1" applyAlignment="1">
      <alignment horizontal="center" vertical="center" wrapText="1"/>
    </xf>
    <xf numFmtId="3" fontId="14" fillId="20" borderId="25" xfId="0" applyNumberFormat="1" applyFont="1" applyFill="1" applyBorder="1" applyAlignment="1">
      <alignment horizontal="center" vertical="center" wrapText="1"/>
    </xf>
    <xf numFmtId="4" fontId="9" fillId="5" borderId="15" xfId="0" applyNumberFormat="1" applyFont="1" applyFill="1" applyBorder="1" applyAlignment="1">
      <alignment horizontal="center" vertical="center" wrapText="1"/>
    </xf>
    <xf numFmtId="3" fontId="9" fillId="5" borderId="4" xfId="2" applyNumberFormat="1" applyFont="1" applyFill="1" applyBorder="1" applyAlignment="1">
      <alignment horizontal="center" vertical="center" wrapText="1"/>
    </xf>
    <xf numFmtId="3" fontId="9" fillId="5" borderId="15" xfId="0" applyNumberFormat="1" applyFont="1" applyFill="1" applyBorder="1" applyAlignment="1">
      <alignment horizontal="center" vertical="center" wrapText="1"/>
    </xf>
    <xf numFmtId="3" fontId="20" fillId="2" borderId="4" xfId="2" applyNumberFormat="1" applyFont="1" applyFill="1" applyBorder="1" applyAlignment="1">
      <alignment horizontal="left" vertical="center" wrapText="1" indent="2"/>
    </xf>
    <xf numFmtId="3" fontId="12" fillId="16" borderId="15" xfId="0" applyNumberFormat="1" applyFont="1" applyFill="1" applyBorder="1" applyAlignment="1" applyProtection="1">
      <alignment horizontal="center" vertical="center" wrapText="1"/>
      <protection locked="0"/>
    </xf>
    <xf numFmtId="10" fontId="19" fillId="16" borderId="26" xfId="0" applyNumberFormat="1" applyFont="1" applyFill="1" applyBorder="1" applyAlignment="1">
      <alignment horizontal="center" vertical="center" wrapText="1"/>
    </xf>
    <xf numFmtId="1" fontId="12" fillId="0" borderId="15" xfId="0" applyNumberFormat="1" applyFont="1" applyBorder="1" applyAlignment="1" applyProtection="1">
      <alignment horizontal="center" vertical="center" wrapText="1"/>
      <protection locked="0"/>
    </xf>
    <xf numFmtId="1" fontId="12" fillId="0" borderId="15" xfId="0" applyNumberFormat="1" applyFont="1" applyBorder="1" applyAlignment="1">
      <alignment horizontal="center" vertical="center" wrapText="1"/>
    </xf>
    <xf numFmtId="1" fontId="12" fillId="7" borderId="15" xfId="0" applyNumberFormat="1" applyFont="1" applyFill="1" applyBorder="1" applyAlignment="1" applyProtection="1">
      <alignment horizontal="center" vertical="center" wrapText="1"/>
      <protection locked="0"/>
    </xf>
    <xf numFmtId="1" fontId="12" fillId="7" borderId="15" xfId="0" applyNumberFormat="1" applyFont="1" applyFill="1" applyBorder="1" applyAlignment="1">
      <alignment horizontal="center" vertical="center" wrapText="1"/>
    </xf>
    <xf numFmtId="171" fontId="21" fillId="17" borderId="12" xfId="2" applyNumberFormat="1" applyFont="1" applyFill="1" applyBorder="1" applyAlignment="1">
      <alignment horizontal="left" vertical="center" wrapText="1" indent="2"/>
    </xf>
    <xf numFmtId="171" fontId="19" fillId="16" borderId="0" xfId="2" applyNumberFormat="1" applyFont="1" applyFill="1" applyAlignment="1">
      <alignment horizontal="center" vertical="center" wrapText="1"/>
    </xf>
    <xf numFmtId="171" fontId="14" fillId="16" borderId="0" xfId="0" applyNumberFormat="1" applyFont="1" applyFill="1" applyAlignment="1">
      <alignment horizontal="center" vertical="center" wrapText="1"/>
    </xf>
    <xf numFmtId="171" fontId="14" fillId="16" borderId="13" xfId="0" applyNumberFormat="1" applyFont="1" applyFill="1" applyBorder="1" applyAlignment="1">
      <alignment horizontal="center" vertical="center" wrapText="1"/>
    </xf>
    <xf numFmtId="171" fontId="12" fillId="2" borderId="4" xfId="2" applyNumberFormat="1" applyFont="1" applyFill="1" applyBorder="1" applyAlignment="1">
      <alignment horizontal="left" vertical="center" wrapText="1" indent="2"/>
    </xf>
    <xf numFmtId="171" fontId="9" fillId="0" borderId="4" xfId="2" applyNumberFormat="1" applyFont="1" applyBorder="1" applyAlignment="1">
      <alignment horizontal="center" vertical="center" wrapText="1"/>
    </xf>
    <xf numFmtId="171" fontId="12" fillId="0" borderId="15" xfId="0" applyNumberFormat="1" applyFont="1" applyBorder="1" applyAlignment="1" applyProtection="1">
      <alignment horizontal="center" vertical="center" wrapText="1"/>
      <protection locked="0"/>
    </xf>
    <xf numFmtId="171" fontId="12" fillId="0" borderId="27" xfId="0" applyNumberFormat="1" applyFont="1" applyBorder="1" applyAlignment="1">
      <alignment horizontal="center" vertical="center" wrapText="1"/>
    </xf>
    <xf numFmtId="171" fontId="12" fillId="0" borderId="15" xfId="0" applyNumberFormat="1" applyFont="1" applyBorder="1" applyAlignment="1">
      <alignment horizontal="center" vertical="center" wrapText="1"/>
    </xf>
    <xf numFmtId="171" fontId="12" fillId="0" borderId="0" xfId="2" applyNumberFormat="1" applyFont="1" applyAlignment="1">
      <alignment vertical="center"/>
    </xf>
    <xf numFmtId="171" fontId="12" fillId="0" borderId="0" xfId="2" applyNumberFormat="1" applyFont="1"/>
    <xf numFmtId="171" fontId="14" fillId="17" borderId="14" xfId="2" applyNumberFormat="1" applyFont="1" applyFill="1" applyBorder="1" applyAlignment="1">
      <alignment horizontal="left" vertical="center" wrapText="1" indent="2"/>
    </xf>
    <xf numFmtId="171" fontId="19" fillId="16" borderId="9" xfId="2" applyNumberFormat="1" applyFont="1" applyFill="1" applyBorder="1" applyAlignment="1">
      <alignment horizontal="center" vertical="center" wrapText="1"/>
    </xf>
    <xf numFmtId="171" fontId="14" fillId="20" borderId="16" xfId="0" applyNumberFormat="1" applyFont="1" applyFill="1" applyBorder="1" applyAlignment="1">
      <alignment horizontal="center" vertical="center" wrapText="1"/>
    </xf>
    <xf numFmtId="171" fontId="14" fillId="20" borderId="17" xfId="0" applyNumberFormat="1" applyFont="1" applyFill="1" applyBorder="1" applyAlignment="1">
      <alignment horizontal="center" vertical="center" wrapText="1"/>
    </xf>
    <xf numFmtId="171" fontId="12" fillId="7" borderId="15" xfId="0" applyNumberFormat="1" applyFont="1" applyFill="1" applyBorder="1" applyAlignment="1" applyProtection="1">
      <alignment horizontal="center" vertical="center" wrapText="1"/>
      <protection locked="0"/>
    </xf>
    <xf numFmtId="171" fontId="12" fillId="7" borderId="28" xfId="0" applyNumberFormat="1" applyFont="1" applyFill="1" applyBorder="1" applyAlignment="1" applyProtection="1">
      <alignment horizontal="center" vertical="center" wrapText="1"/>
      <protection locked="0"/>
    </xf>
    <xf numFmtId="171" fontId="12" fillId="7" borderId="15" xfId="0" applyNumberFormat="1" applyFont="1" applyFill="1" applyBorder="1" applyAlignment="1">
      <alignment horizontal="center" vertical="center" wrapText="1"/>
    </xf>
    <xf numFmtId="171" fontId="12" fillId="7" borderId="29" xfId="0" applyNumberFormat="1" applyFont="1" applyFill="1" applyBorder="1" applyAlignment="1">
      <alignment horizontal="center" vertical="center" wrapText="1"/>
    </xf>
    <xf numFmtId="10" fontId="9" fillId="16" borderId="0" xfId="0" applyNumberFormat="1" applyFont="1" applyFill="1" applyAlignment="1">
      <alignment horizontal="center" vertical="center" wrapText="1"/>
    </xf>
    <xf numFmtId="10" fontId="9" fillId="5" borderId="30" xfId="0" applyNumberFormat="1" applyFont="1" applyFill="1" applyBorder="1" applyAlignment="1">
      <alignment horizontal="center" vertical="center" wrapText="1"/>
    </xf>
    <xf numFmtId="3" fontId="12" fillId="16" borderId="0" xfId="0" applyNumberFormat="1" applyFont="1" applyFill="1" applyAlignment="1">
      <alignment horizontal="center" vertical="center" wrapText="1"/>
    </xf>
    <xf numFmtId="3" fontId="12" fillId="0" borderId="30" xfId="0" applyNumberFormat="1" applyFont="1" applyBorder="1" applyAlignment="1">
      <alignment horizontal="center" vertical="center" wrapText="1"/>
    </xf>
    <xf numFmtId="3" fontId="14" fillId="20" borderId="23" xfId="0" applyNumberFormat="1" applyFont="1" applyFill="1" applyBorder="1" applyAlignment="1">
      <alignment horizontal="center" vertical="center" wrapText="1"/>
    </xf>
    <xf numFmtId="3" fontId="12" fillId="7" borderId="30" xfId="0" applyNumberFormat="1" applyFont="1" applyFill="1" applyBorder="1" applyAlignment="1">
      <alignment horizontal="center" vertical="center" wrapText="1"/>
    </xf>
    <xf numFmtId="3" fontId="9" fillId="14" borderId="4" xfId="2" applyNumberFormat="1" applyFont="1" applyFill="1" applyBorder="1" applyAlignment="1">
      <alignment vertical="center" wrapText="1"/>
    </xf>
    <xf numFmtId="3" fontId="19" fillId="5" borderId="31" xfId="0" applyNumberFormat="1" applyFont="1" applyFill="1" applyBorder="1" applyAlignment="1">
      <alignment horizontal="center" vertical="center" wrapText="1"/>
    </xf>
    <xf numFmtId="3" fontId="19" fillId="5" borderId="24" xfId="0" applyNumberFormat="1" applyFont="1" applyFill="1" applyBorder="1" applyAlignment="1">
      <alignment horizontal="center" vertical="center" wrapText="1"/>
    </xf>
    <xf numFmtId="3" fontId="9" fillId="5" borderId="16" xfId="0" applyNumberFormat="1" applyFont="1" applyFill="1" applyBorder="1" applyAlignment="1">
      <alignment horizontal="center" vertical="center" wrapText="1"/>
    </xf>
    <xf numFmtId="3" fontId="9" fillId="5" borderId="30" xfId="0" applyNumberFormat="1" applyFont="1" applyFill="1" applyBorder="1" applyAlignment="1">
      <alignment horizontal="center" vertical="center" wrapText="1"/>
    </xf>
    <xf numFmtId="3" fontId="9" fillId="0" borderId="0" xfId="2" applyNumberFormat="1" applyFont="1" applyAlignment="1">
      <alignment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 wrapText="1"/>
    </xf>
    <xf numFmtId="0" fontId="14" fillId="7" borderId="28" xfId="0" applyFont="1" applyFill="1" applyBorder="1" applyAlignment="1">
      <alignment horizontal="center" vertical="center" wrapText="1"/>
    </xf>
    <xf numFmtId="0" fontId="12" fillId="7" borderId="30" xfId="0" applyFont="1" applyFill="1" applyBorder="1" applyAlignment="1">
      <alignment horizontal="center" vertical="center" wrapText="1"/>
    </xf>
    <xf numFmtId="0" fontId="12" fillId="0" borderId="0" xfId="2" applyFont="1" applyAlignment="1">
      <alignment vertical="center" wrapText="1"/>
    </xf>
    <xf numFmtId="0" fontId="9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164" fontId="9" fillId="14" borderId="1" xfId="2" applyNumberFormat="1" applyFont="1" applyFill="1" applyBorder="1" applyAlignment="1">
      <alignment horizontal="center" vertical="center" wrapText="1"/>
    </xf>
    <xf numFmtId="164" fontId="9" fillId="14" borderId="3" xfId="2" applyNumberFormat="1" applyFont="1" applyFill="1" applyBorder="1" applyAlignment="1">
      <alignment horizontal="center" vertical="center" wrapText="1"/>
    </xf>
    <xf numFmtId="164" fontId="9" fillId="14" borderId="4" xfId="2" applyNumberFormat="1" applyFont="1" applyFill="1" applyBorder="1" applyAlignment="1">
      <alignment horizontal="center" vertical="center" wrapText="1"/>
    </xf>
    <xf numFmtId="10" fontId="12" fillId="2" borderId="1" xfId="2" applyNumberFormat="1" applyFont="1" applyFill="1" applyBorder="1" applyAlignment="1">
      <alignment vertical="center" wrapText="1"/>
    </xf>
    <xf numFmtId="10" fontId="9" fillId="0" borderId="3" xfId="2" applyNumberFormat="1" applyFont="1" applyBorder="1" applyAlignment="1">
      <alignment horizontal="center" vertical="center"/>
    </xf>
    <xf numFmtId="10" fontId="12" fillId="0" borderId="15" xfId="0" applyNumberFormat="1" applyFont="1" applyBorder="1" applyAlignment="1">
      <alignment horizontal="left" vertical="center"/>
    </xf>
    <xf numFmtId="10" fontId="12" fillId="0" borderId="1" xfId="2" applyNumberFormat="1" applyFont="1" applyBorder="1" applyAlignment="1">
      <alignment horizontal="left" vertical="center" wrapText="1"/>
    </xf>
    <xf numFmtId="164" fontId="9" fillId="5" borderId="4" xfId="2" applyNumberFormat="1" applyFont="1" applyFill="1" applyBorder="1" applyAlignment="1">
      <alignment horizontal="center" vertical="center"/>
    </xf>
    <xf numFmtId="164" fontId="9" fillId="18" borderId="4" xfId="2" applyNumberFormat="1" applyFont="1" applyFill="1" applyBorder="1" applyAlignment="1">
      <alignment horizontal="center" vertical="center"/>
    </xf>
    <xf numFmtId="10" fontId="12" fillId="2" borderId="4" xfId="2" applyNumberFormat="1" applyFont="1" applyFill="1" applyBorder="1" applyAlignment="1">
      <alignment vertical="center" wrapText="1"/>
    </xf>
    <xf numFmtId="10" fontId="12" fillId="2" borderId="4" xfId="2" applyNumberFormat="1" applyFont="1" applyFill="1" applyBorder="1" applyAlignment="1">
      <alignment horizontal="center" vertical="center" wrapText="1"/>
    </xf>
    <xf numFmtId="10" fontId="12" fillId="21" borderId="4" xfId="2" applyNumberFormat="1" applyFont="1" applyFill="1" applyBorder="1" applyAlignment="1">
      <alignment horizontal="center" vertical="center" wrapText="1"/>
    </xf>
    <xf numFmtId="167" fontId="12" fillId="2" borderId="4" xfId="2" applyNumberFormat="1" applyFont="1" applyFill="1" applyBorder="1" applyAlignment="1">
      <alignment horizontal="center" vertical="center" wrapText="1"/>
    </xf>
    <xf numFmtId="10" fontId="12" fillId="2" borderId="4" xfId="2" applyNumberFormat="1" applyFont="1" applyFill="1" applyBorder="1" applyAlignment="1">
      <alignment horizontal="left" vertical="center" wrapText="1"/>
    </xf>
    <xf numFmtId="4" fontId="12" fillId="2" borderId="4" xfId="2" applyNumberFormat="1" applyFont="1" applyFill="1" applyBorder="1" applyAlignment="1">
      <alignment vertical="center" wrapText="1"/>
    </xf>
    <xf numFmtId="4" fontId="12" fillId="2" borderId="4" xfId="2" applyNumberFormat="1" applyFont="1" applyFill="1" applyBorder="1" applyAlignment="1">
      <alignment horizontal="center" vertical="center" wrapText="1"/>
    </xf>
    <xf numFmtId="4" fontId="12" fillId="21" borderId="4" xfId="2" applyNumberFormat="1" applyFont="1" applyFill="1" applyBorder="1" applyAlignment="1">
      <alignment horizontal="center" vertical="center" wrapText="1"/>
    </xf>
    <xf numFmtId="4" fontId="12" fillId="2" borderId="4" xfId="2" applyNumberFormat="1" applyFont="1" applyFill="1" applyBorder="1" applyAlignment="1">
      <alignment horizontal="left" vertical="center" wrapText="1"/>
    </xf>
    <xf numFmtId="169" fontId="12" fillId="0" borderId="4" xfId="2" applyNumberFormat="1" applyFont="1" applyBorder="1" applyAlignment="1">
      <alignment horizontal="center" vertical="center"/>
    </xf>
    <xf numFmtId="169" fontId="12" fillId="0" borderId="4" xfId="2" applyNumberFormat="1" applyFont="1" applyBorder="1" applyAlignment="1">
      <alignment horizontal="left" vertical="center"/>
    </xf>
    <xf numFmtId="4" fontId="12" fillId="0" borderId="4" xfId="2" applyNumberFormat="1" applyFont="1" applyBorder="1" applyAlignment="1">
      <alignment horizontal="center" vertical="center"/>
    </xf>
    <xf numFmtId="10" fontId="12" fillId="2" borderId="1" xfId="2" applyNumberFormat="1" applyFont="1" applyFill="1" applyBorder="1" applyAlignment="1">
      <alignment horizontal="center" vertical="center" wrapText="1"/>
    </xf>
    <xf numFmtId="0" fontId="12" fillId="0" borderId="4" xfId="2" applyFont="1" applyBorder="1" applyAlignment="1">
      <alignment horizontal="left" vertical="center" wrapText="1"/>
    </xf>
    <xf numFmtId="10" fontId="12" fillId="0" borderId="4" xfId="2" applyNumberFormat="1" applyFont="1" applyBorder="1" applyAlignment="1">
      <alignment horizontal="center" vertical="center"/>
    </xf>
    <xf numFmtId="0" fontId="12" fillId="0" borderId="4" xfId="2" applyFont="1" applyBorder="1" applyAlignment="1">
      <alignment horizontal="left" vertical="center"/>
    </xf>
    <xf numFmtId="0" fontId="16" fillId="0" borderId="0" xfId="2" applyFont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3" fontId="12" fillId="7" borderId="5" xfId="0" applyNumberFormat="1" applyFont="1" applyFill="1" applyBorder="1" applyAlignment="1">
      <alignment horizontal="center" vertical="center" wrapText="1"/>
    </xf>
    <xf numFmtId="3" fontId="12" fillId="7" borderId="6" xfId="0" applyNumberFormat="1" applyFont="1" applyFill="1" applyBorder="1" applyAlignment="1">
      <alignment horizontal="center" vertical="center" wrapText="1"/>
    </xf>
    <xf numFmtId="3" fontId="12" fillId="7" borderId="7" xfId="0" applyNumberFormat="1" applyFont="1" applyFill="1" applyBorder="1" applyAlignment="1">
      <alignment horizontal="center" vertical="center" wrapText="1"/>
    </xf>
    <xf numFmtId="3" fontId="12" fillId="0" borderId="8" xfId="2" applyNumberFormat="1" applyFont="1" applyBorder="1" applyAlignment="1">
      <alignment horizontal="center" vertical="center" wrapText="1"/>
    </xf>
    <xf numFmtId="3" fontId="12" fillId="0" borderId="9" xfId="2" applyNumberFormat="1" applyFont="1" applyBorder="1" applyAlignment="1">
      <alignment horizontal="center" vertical="center" wrapText="1"/>
    </xf>
    <xf numFmtId="3" fontId="12" fillId="2" borderId="5" xfId="2" applyNumberFormat="1" applyFont="1" applyFill="1" applyBorder="1" applyAlignment="1">
      <alignment horizontal="center" vertical="center"/>
    </xf>
    <xf numFmtId="3" fontId="12" fillId="2" borderId="6" xfId="2" applyNumberFormat="1" applyFont="1" applyFill="1" applyBorder="1" applyAlignment="1">
      <alignment horizontal="center" vertical="center"/>
    </xf>
    <xf numFmtId="3" fontId="12" fillId="2" borderId="7" xfId="2" applyNumberFormat="1" applyFont="1" applyFill="1" applyBorder="1" applyAlignment="1">
      <alignment horizontal="center" vertical="center"/>
    </xf>
    <xf numFmtId="3" fontId="9" fillId="7" borderId="5" xfId="0" applyNumberFormat="1" applyFont="1" applyFill="1" applyBorder="1" applyAlignment="1">
      <alignment horizontal="center" vertical="center" wrapText="1"/>
    </xf>
    <xf numFmtId="3" fontId="9" fillId="7" borderId="6" xfId="0" applyNumberFormat="1" applyFont="1" applyFill="1" applyBorder="1" applyAlignment="1">
      <alignment horizontal="center" vertical="center" wrapText="1"/>
    </xf>
    <xf numFmtId="3" fontId="9" fillId="7" borderId="7" xfId="0" applyNumberFormat="1" applyFont="1" applyFill="1" applyBorder="1" applyAlignment="1">
      <alignment horizontal="center" vertical="center" wrapText="1"/>
    </xf>
    <xf numFmtId="3" fontId="12" fillId="7" borderId="5" xfId="0" applyNumberFormat="1" applyFont="1" applyFill="1" applyBorder="1" applyAlignment="1">
      <alignment horizontal="center" vertical="center"/>
    </xf>
    <xf numFmtId="3" fontId="12" fillId="7" borderId="6" xfId="0" applyNumberFormat="1" applyFont="1" applyFill="1" applyBorder="1" applyAlignment="1">
      <alignment horizontal="center" vertical="center"/>
    </xf>
    <xf numFmtId="3" fontId="12" fillId="7" borderId="7" xfId="0" applyNumberFormat="1" applyFont="1" applyFill="1" applyBorder="1" applyAlignment="1">
      <alignment horizontal="center" vertical="center"/>
    </xf>
    <xf numFmtId="3" fontId="11" fillId="2" borderId="5" xfId="2" applyNumberFormat="1" applyFont="1" applyFill="1" applyBorder="1" applyAlignment="1">
      <alignment horizontal="center" vertical="center"/>
    </xf>
    <xf numFmtId="3" fontId="11" fillId="2" borderId="6" xfId="2" applyNumberFormat="1" applyFont="1" applyFill="1" applyBorder="1" applyAlignment="1">
      <alignment horizontal="center" vertical="center"/>
    </xf>
    <xf numFmtId="3" fontId="11" fillId="2" borderId="7" xfId="2" applyNumberFormat="1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8" fillId="4" borderId="2" xfId="2" applyFont="1" applyFill="1" applyBorder="1" applyAlignment="1">
      <alignment horizontal="center" vertical="center"/>
    </xf>
    <xf numFmtId="0" fontId="8" fillId="4" borderId="3" xfId="2" applyFont="1" applyFill="1" applyBorder="1" applyAlignment="1">
      <alignment horizontal="center" vertical="center"/>
    </xf>
    <xf numFmtId="3" fontId="11" fillId="2" borderId="5" xfId="2" applyNumberFormat="1" applyFont="1" applyFill="1" applyBorder="1" applyAlignment="1">
      <alignment horizontal="center" vertical="center" wrapText="1"/>
    </xf>
    <xf numFmtId="3" fontId="11" fillId="2" borderId="6" xfId="2" applyNumberFormat="1" applyFont="1" applyFill="1" applyBorder="1" applyAlignment="1">
      <alignment horizontal="center" vertical="center" wrapText="1"/>
    </xf>
    <xf numFmtId="3" fontId="11" fillId="2" borderId="7" xfId="2" applyNumberFormat="1" applyFont="1" applyFill="1" applyBorder="1" applyAlignment="1">
      <alignment horizontal="center" vertical="center" wrapText="1"/>
    </xf>
    <xf numFmtId="3" fontId="12" fillId="2" borderId="5" xfId="2" applyNumberFormat="1" applyFont="1" applyFill="1" applyBorder="1" applyAlignment="1">
      <alignment horizontal="center" vertical="center" wrapText="1"/>
    </xf>
    <xf numFmtId="3" fontId="12" fillId="2" borderId="6" xfId="2" applyNumberFormat="1" applyFont="1" applyFill="1" applyBorder="1" applyAlignment="1">
      <alignment horizontal="center" vertical="center" wrapText="1"/>
    </xf>
    <xf numFmtId="3" fontId="12" fillId="2" borderId="7" xfId="2" applyNumberFormat="1" applyFont="1" applyFill="1" applyBorder="1" applyAlignment="1">
      <alignment horizontal="center" vertical="center" wrapText="1"/>
    </xf>
    <xf numFmtId="3" fontId="3" fillId="0" borderId="5" xfId="2" applyNumberFormat="1" applyBorder="1" applyAlignment="1">
      <alignment horizontal="center" vertical="center"/>
    </xf>
    <xf numFmtId="3" fontId="3" fillId="0" borderId="6" xfId="2" applyNumberFormat="1" applyBorder="1" applyAlignment="1">
      <alignment horizontal="center" vertical="center"/>
    </xf>
    <xf numFmtId="3" fontId="3" fillId="0" borderId="7" xfId="2" applyNumberFormat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5 2" xfId="2" xr:uid="{00000000-0005-0000-0000-000002000000}"/>
    <cellStyle name="Porcentagem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66675</xdr:rowOff>
    </xdr:from>
    <xdr:to>
      <xdr:col>0</xdr:col>
      <xdr:colOff>1905000</xdr:colOff>
      <xdr:row>0</xdr:row>
      <xdr:rowOff>552450</xdr:rowOff>
    </xdr:to>
    <xdr:pic>
      <xdr:nvPicPr>
        <xdr:cNvPr id="3075" name="Imagem 3" descr="Uma imagem contendo objeto, relógio&#10;&#10;Descrição gerada automaticamente">
          <a:extLst>
            <a:ext uri="{FF2B5EF4-FFF2-40B4-BE49-F238E27FC236}">
              <a16:creationId xmlns:a16="http://schemas.microsoft.com/office/drawing/2014/main" id="{7A5EA56A-558B-FF17-7493-CE1BDDC51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66675"/>
          <a:ext cx="16668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400050</xdr:colOff>
      <xdr:row>0</xdr:row>
      <xdr:rowOff>123825</xdr:rowOff>
    </xdr:from>
    <xdr:to>
      <xdr:col>51</xdr:col>
      <xdr:colOff>676275</xdr:colOff>
      <xdr:row>0</xdr:row>
      <xdr:rowOff>657225</xdr:rowOff>
    </xdr:to>
    <xdr:pic>
      <xdr:nvPicPr>
        <xdr:cNvPr id="3076" name="Imagem 2">
          <a:extLst>
            <a:ext uri="{FF2B5EF4-FFF2-40B4-BE49-F238E27FC236}">
              <a16:creationId xmlns:a16="http://schemas.microsoft.com/office/drawing/2014/main" id="{8A7F9267-FA79-39FC-3D9C-DCC17DE72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6125" y="123825"/>
          <a:ext cx="36671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66675</xdr:rowOff>
    </xdr:from>
    <xdr:to>
      <xdr:col>53</xdr:col>
      <xdr:colOff>1666875</xdr:colOff>
      <xdr:row>0</xdr:row>
      <xdr:rowOff>552450</xdr:rowOff>
    </xdr:to>
    <xdr:pic>
      <xdr:nvPicPr>
        <xdr:cNvPr id="4099" name="Imagem 3" descr="Uma imagem contendo objeto, relógio&#10;&#10;Descrição gerada automaticamente">
          <a:extLst>
            <a:ext uri="{FF2B5EF4-FFF2-40B4-BE49-F238E27FC236}">
              <a16:creationId xmlns:a16="http://schemas.microsoft.com/office/drawing/2014/main" id="{B2055952-879F-A3E7-AA10-8F045371F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6668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53</xdr:col>
      <xdr:colOff>3886200</xdr:colOff>
      <xdr:row>0</xdr:row>
      <xdr:rowOff>152400</xdr:rowOff>
    </xdr:from>
    <xdr:to>
      <xdr:col>55</xdr:col>
      <xdr:colOff>1085850</xdr:colOff>
      <xdr:row>0</xdr:row>
      <xdr:rowOff>685800</xdr:rowOff>
    </xdr:to>
    <xdr:pic>
      <xdr:nvPicPr>
        <xdr:cNvPr id="4100" name="Imagem 2">
          <a:extLst>
            <a:ext uri="{FF2B5EF4-FFF2-40B4-BE49-F238E27FC236}">
              <a16:creationId xmlns:a16="http://schemas.microsoft.com/office/drawing/2014/main" id="{9276A767-2027-0ADC-C5C4-B9E7170C6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52400"/>
          <a:ext cx="36671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0</xdr:col>
      <xdr:colOff>1790700</xdr:colOff>
      <xdr:row>0</xdr:row>
      <xdr:rowOff>638175</xdr:rowOff>
    </xdr:to>
    <xdr:pic>
      <xdr:nvPicPr>
        <xdr:cNvPr id="1027" name="Imagem 1" descr="Uma imagem contendo objeto, relógio&#10;&#10;Descrição gerada automaticamente">
          <a:extLst>
            <a:ext uri="{FF2B5EF4-FFF2-40B4-BE49-F238E27FC236}">
              <a16:creationId xmlns:a16="http://schemas.microsoft.com/office/drawing/2014/main" id="{717BCA41-C61B-6854-44EB-1526D2D25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52400"/>
          <a:ext cx="16668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51</xdr:col>
      <xdr:colOff>514350</xdr:colOff>
      <xdr:row>0</xdr:row>
      <xdr:rowOff>85725</xdr:rowOff>
    </xdr:from>
    <xdr:to>
      <xdr:col>57</xdr:col>
      <xdr:colOff>971550</xdr:colOff>
      <xdr:row>0</xdr:row>
      <xdr:rowOff>619125</xdr:rowOff>
    </xdr:to>
    <xdr:pic>
      <xdr:nvPicPr>
        <xdr:cNvPr id="1028" name="Imagem 2">
          <a:extLst>
            <a:ext uri="{FF2B5EF4-FFF2-40B4-BE49-F238E27FC236}">
              <a16:creationId xmlns:a16="http://schemas.microsoft.com/office/drawing/2014/main" id="{F44E286C-BF6E-16D6-F4F1-799CEEE6A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3775" y="85725"/>
          <a:ext cx="36004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59</xdr:col>
      <xdr:colOff>1666875</xdr:colOff>
      <xdr:row>0</xdr:row>
      <xdr:rowOff>638175</xdr:rowOff>
    </xdr:to>
    <xdr:pic>
      <xdr:nvPicPr>
        <xdr:cNvPr id="2051" name="Imagem 1" descr="Uma imagem contendo objeto, relógio&#10;&#10;Descrição gerada automaticamente">
          <a:extLst>
            <a:ext uri="{FF2B5EF4-FFF2-40B4-BE49-F238E27FC236}">
              <a16:creationId xmlns:a16="http://schemas.microsoft.com/office/drawing/2014/main" id="{C44A59BA-7888-5E77-FA9D-EB7096416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16668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59</xdr:col>
      <xdr:colOff>2085975</xdr:colOff>
      <xdr:row>0</xdr:row>
      <xdr:rowOff>76200</xdr:rowOff>
    </xdr:from>
    <xdr:to>
      <xdr:col>62</xdr:col>
      <xdr:colOff>257175</xdr:colOff>
      <xdr:row>0</xdr:row>
      <xdr:rowOff>609600</xdr:rowOff>
    </xdr:to>
    <xdr:pic>
      <xdr:nvPicPr>
        <xdr:cNvPr id="2052" name="Imagem 2">
          <a:extLst>
            <a:ext uri="{FF2B5EF4-FFF2-40B4-BE49-F238E27FC236}">
              <a16:creationId xmlns:a16="http://schemas.microsoft.com/office/drawing/2014/main" id="{70B1A78B-7662-9FB3-1E45-E2295594C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76200"/>
          <a:ext cx="36004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  <pageSetUpPr fitToPage="1"/>
  </sheetPr>
  <dimension ref="A1:IV83"/>
  <sheetViews>
    <sheetView showGridLines="0" tabSelected="1" view="pageBreakPreview" zoomScaleNormal="100" zoomScaleSheetLayoutView="100" workbookViewId="0">
      <selection activeCell="A6" sqref="A6"/>
    </sheetView>
  </sheetViews>
  <sheetFormatPr defaultColWidth="8.7109375" defaultRowHeight="12.75" x14ac:dyDescent="0.25"/>
  <cols>
    <col min="1" max="1" width="81.28515625" style="307" customWidth="1"/>
    <col min="2" max="28" width="12" style="308" hidden="1" customWidth="1"/>
    <col min="29" max="34" width="12" style="144" hidden="1" customWidth="1"/>
    <col min="35" max="35" width="15.7109375" style="308" hidden="1" customWidth="1"/>
    <col min="36" max="39" width="12.85546875" style="144" hidden="1" customWidth="1"/>
    <col min="40" max="41" width="8.28515625" style="144" hidden="1" customWidth="1"/>
    <col min="42" max="52" width="12.7109375" style="149" customWidth="1"/>
    <col min="53" max="53" width="12.7109375" style="149" hidden="1" customWidth="1"/>
    <col min="54" max="54" width="78.28515625" style="149" hidden="1" customWidth="1"/>
    <col min="55" max="55" width="18.7109375" style="149" hidden="1" customWidth="1"/>
    <col min="56" max="57" width="20.7109375" style="149" hidden="1" customWidth="1"/>
    <col min="58" max="58" width="18.7109375" style="149" hidden="1" customWidth="1"/>
    <col min="59" max="70" width="20.7109375" style="149" hidden="1" customWidth="1"/>
    <col min="71" max="71" width="14.140625" style="149" customWidth="1"/>
    <col min="72" max="16384" width="8.7109375" style="149"/>
  </cols>
  <sheetData>
    <row r="1" spans="1:256" s="148" customFormat="1" ht="65.25" customHeight="1" x14ac:dyDescent="0.8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  <c r="GM1" s="147"/>
      <c r="GN1" s="147"/>
      <c r="GO1" s="147"/>
      <c r="GP1" s="147"/>
      <c r="GQ1" s="147"/>
      <c r="GR1" s="147"/>
      <c r="GS1" s="147"/>
      <c r="GT1" s="147"/>
      <c r="GU1" s="147"/>
      <c r="GV1" s="147"/>
      <c r="GW1" s="147"/>
      <c r="GX1" s="147"/>
      <c r="GY1" s="147"/>
      <c r="GZ1" s="147"/>
      <c r="HA1" s="147"/>
      <c r="HB1" s="147"/>
      <c r="HC1" s="147"/>
      <c r="HD1" s="147"/>
      <c r="HE1" s="147"/>
      <c r="HF1" s="147"/>
      <c r="HG1" s="147"/>
      <c r="HH1" s="147"/>
      <c r="HI1" s="147"/>
      <c r="HJ1" s="147"/>
      <c r="HK1" s="147"/>
      <c r="HL1" s="147"/>
      <c r="HM1" s="147"/>
      <c r="HN1" s="147"/>
      <c r="HO1" s="147"/>
      <c r="HP1" s="147"/>
      <c r="HQ1" s="147"/>
      <c r="HR1" s="147"/>
      <c r="HS1" s="147"/>
      <c r="HT1" s="147"/>
      <c r="HU1" s="147"/>
      <c r="HV1" s="147"/>
      <c r="HW1" s="147"/>
      <c r="HX1" s="147"/>
      <c r="HY1" s="147"/>
      <c r="HZ1" s="147"/>
      <c r="IA1" s="147"/>
      <c r="IB1" s="147"/>
      <c r="IC1" s="147"/>
      <c r="ID1" s="147"/>
      <c r="IE1" s="147"/>
      <c r="IF1" s="147"/>
      <c r="IG1" s="147"/>
      <c r="IH1" s="147"/>
      <c r="II1" s="147"/>
      <c r="IJ1" s="147"/>
      <c r="IK1" s="147"/>
      <c r="IL1" s="147"/>
      <c r="IM1" s="147"/>
      <c r="IN1" s="147"/>
      <c r="IO1" s="147"/>
      <c r="IP1" s="147"/>
      <c r="IQ1" s="147"/>
      <c r="IR1" s="147"/>
      <c r="IS1" s="147"/>
      <c r="IT1" s="147"/>
      <c r="IU1" s="147"/>
      <c r="IV1" s="147"/>
    </row>
    <row r="2" spans="1:256" x14ac:dyDescent="0.25">
      <c r="A2" s="336" t="s">
        <v>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  <c r="BE2" s="336"/>
      <c r="BF2" s="336"/>
      <c r="BG2" s="336"/>
      <c r="BH2" s="336"/>
      <c r="BI2" s="336"/>
      <c r="BJ2" s="336"/>
      <c r="BK2" s="336"/>
      <c r="BL2" s="336"/>
      <c r="BM2" s="336"/>
      <c r="BN2" s="336"/>
      <c r="BO2" s="336"/>
      <c r="BP2" s="336"/>
      <c r="BQ2" s="336"/>
      <c r="BR2" s="336"/>
    </row>
    <row r="3" spans="1:256" s="153" customFormat="1" x14ac:dyDescent="0.2">
      <c r="A3" s="150" t="s">
        <v>2</v>
      </c>
      <c r="B3" s="151" t="s">
        <v>3</v>
      </c>
      <c r="C3" s="151">
        <v>43831</v>
      </c>
      <c r="D3" s="151">
        <v>43862</v>
      </c>
      <c r="E3" s="151">
        <v>43891</v>
      </c>
      <c r="F3" s="151">
        <v>43922</v>
      </c>
      <c r="G3" s="151">
        <v>43952</v>
      </c>
      <c r="H3" s="151">
        <v>43983</v>
      </c>
      <c r="I3" s="151">
        <v>44013</v>
      </c>
      <c r="J3" s="151">
        <v>44044</v>
      </c>
      <c r="K3" s="151">
        <v>44075</v>
      </c>
      <c r="L3" s="151">
        <v>44105</v>
      </c>
      <c r="M3" s="151">
        <v>44136</v>
      </c>
      <c r="N3" s="151">
        <v>44166</v>
      </c>
      <c r="O3" s="151" t="s">
        <v>3</v>
      </c>
      <c r="P3" s="151">
        <v>44197</v>
      </c>
      <c r="Q3" s="151">
        <v>44228</v>
      </c>
      <c r="R3" s="151">
        <v>44256</v>
      </c>
      <c r="S3" s="151">
        <v>44287</v>
      </c>
      <c r="T3" s="151">
        <v>44317</v>
      </c>
      <c r="U3" s="151">
        <v>44348</v>
      </c>
      <c r="V3" s="151">
        <v>44378</v>
      </c>
      <c r="W3" s="151">
        <v>44409</v>
      </c>
      <c r="X3" s="151">
        <v>44440</v>
      </c>
      <c r="Y3" s="151">
        <v>44470</v>
      </c>
      <c r="Z3" s="151">
        <v>44501</v>
      </c>
      <c r="AA3" s="151">
        <v>44531</v>
      </c>
      <c r="AB3" s="151" t="s">
        <v>3</v>
      </c>
      <c r="AC3" s="151">
        <v>44562</v>
      </c>
      <c r="AD3" s="151">
        <v>44593</v>
      </c>
      <c r="AE3" s="151">
        <v>44621</v>
      </c>
      <c r="AF3" s="151">
        <v>44652</v>
      </c>
      <c r="AG3" s="151">
        <v>44682</v>
      </c>
      <c r="AH3" s="151">
        <v>44713</v>
      </c>
      <c r="AI3" s="151" t="s">
        <v>3</v>
      </c>
      <c r="AJ3" s="151">
        <v>44743</v>
      </c>
      <c r="AK3" s="151">
        <v>44774</v>
      </c>
      <c r="AL3" s="151">
        <v>44805</v>
      </c>
      <c r="AM3" s="151">
        <v>44835</v>
      </c>
      <c r="AN3" s="151">
        <v>44866</v>
      </c>
      <c r="AO3" s="151">
        <v>44896</v>
      </c>
      <c r="AP3" s="151" t="s">
        <v>3</v>
      </c>
      <c r="AQ3" s="151">
        <v>44927</v>
      </c>
      <c r="AR3" s="151">
        <v>44958</v>
      </c>
      <c r="AS3" s="151">
        <v>44986</v>
      </c>
      <c r="AT3" s="151">
        <v>45017</v>
      </c>
      <c r="AU3" s="151">
        <v>45047</v>
      </c>
      <c r="AV3" s="151">
        <v>45078</v>
      </c>
      <c r="AW3" s="151">
        <v>45108</v>
      </c>
      <c r="AX3" s="151">
        <v>45139</v>
      </c>
      <c r="AY3" s="151">
        <v>45170</v>
      </c>
      <c r="AZ3" s="151" t="s">
        <v>4</v>
      </c>
      <c r="BA3" s="151">
        <v>45200</v>
      </c>
      <c r="BB3" s="150" t="s">
        <v>2</v>
      </c>
      <c r="BC3" s="151" t="s">
        <v>3</v>
      </c>
      <c r="BD3" s="151" t="s">
        <v>5</v>
      </c>
      <c r="BE3" s="151">
        <v>45200</v>
      </c>
      <c r="BF3" s="151" t="e">
        <f t="shared" ref="BF3:BR3" ca="1" si="0">_xll.FIMMÊS(BE3,0)+1</f>
        <v>#NAME?</v>
      </c>
      <c r="BG3" s="151" t="e">
        <f t="shared" ca="1" si="0"/>
        <v>#NAME?</v>
      </c>
      <c r="BH3" s="151" t="e">
        <f t="shared" ca="1" si="0"/>
        <v>#NAME?</v>
      </c>
      <c r="BI3" s="151" t="e">
        <f t="shared" ca="1" si="0"/>
        <v>#NAME?</v>
      </c>
      <c r="BJ3" s="151" t="e">
        <f t="shared" ca="1" si="0"/>
        <v>#NAME?</v>
      </c>
      <c r="BK3" s="151" t="e">
        <f t="shared" ca="1" si="0"/>
        <v>#NAME?</v>
      </c>
      <c r="BL3" s="151" t="e">
        <f t="shared" ca="1" si="0"/>
        <v>#NAME?</v>
      </c>
      <c r="BM3" s="151" t="e">
        <f t="shared" ca="1" si="0"/>
        <v>#NAME?</v>
      </c>
      <c r="BN3" s="151" t="e">
        <f t="shared" ca="1" si="0"/>
        <v>#NAME?</v>
      </c>
      <c r="BO3" s="151" t="e">
        <f t="shared" ca="1" si="0"/>
        <v>#NAME?</v>
      </c>
      <c r="BP3" s="151" t="e">
        <f t="shared" ca="1" si="0"/>
        <v>#NAME?</v>
      </c>
      <c r="BQ3" s="151" t="e">
        <f t="shared" ca="1" si="0"/>
        <v>#NAME?</v>
      </c>
      <c r="BR3" s="151" t="e">
        <f t="shared" ca="1" si="0"/>
        <v>#NAME?</v>
      </c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  <c r="DZ3" s="152"/>
      <c r="EA3" s="152"/>
      <c r="EB3" s="152"/>
      <c r="EC3" s="152"/>
      <c r="ED3" s="152"/>
      <c r="EE3" s="152"/>
      <c r="EF3" s="152"/>
      <c r="EG3" s="152"/>
      <c r="EH3" s="152"/>
      <c r="EI3" s="152"/>
      <c r="EJ3" s="152"/>
      <c r="EK3" s="152"/>
      <c r="EL3" s="152"/>
      <c r="EM3" s="152"/>
      <c r="EN3" s="152"/>
      <c r="EO3" s="152"/>
      <c r="EP3" s="152"/>
      <c r="EQ3" s="152"/>
      <c r="ER3" s="152"/>
      <c r="ES3" s="152"/>
      <c r="ET3" s="152"/>
      <c r="EU3" s="152"/>
      <c r="EV3" s="152"/>
      <c r="EW3" s="152"/>
      <c r="EX3" s="152"/>
      <c r="EY3" s="152"/>
      <c r="EZ3" s="152"/>
      <c r="FA3" s="152"/>
      <c r="FB3" s="152"/>
      <c r="FC3" s="152"/>
      <c r="FD3" s="152"/>
      <c r="FE3" s="152"/>
      <c r="FF3" s="152"/>
      <c r="FG3" s="152"/>
      <c r="FH3" s="152"/>
      <c r="FI3" s="152"/>
      <c r="FJ3" s="152"/>
      <c r="FK3" s="152"/>
      <c r="FL3" s="152"/>
      <c r="FM3" s="152"/>
      <c r="FN3" s="152"/>
      <c r="FO3" s="152"/>
      <c r="FP3" s="152"/>
      <c r="FQ3" s="152"/>
      <c r="FR3" s="152"/>
      <c r="FS3" s="152"/>
      <c r="FT3" s="152"/>
      <c r="FU3" s="152"/>
      <c r="FV3" s="152"/>
      <c r="FW3" s="152"/>
      <c r="FX3" s="152"/>
      <c r="FY3" s="152"/>
      <c r="FZ3" s="152"/>
      <c r="GA3" s="152"/>
      <c r="GB3" s="152"/>
      <c r="GC3" s="152"/>
      <c r="GD3" s="152"/>
      <c r="GE3" s="152"/>
      <c r="GF3" s="152"/>
      <c r="GG3" s="152"/>
      <c r="GH3" s="152"/>
      <c r="GI3" s="152"/>
      <c r="GJ3" s="152"/>
      <c r="GK3" s="152"/>
      <c r="GL3" s="152"/>
      <c r="GM3" s="152"/>
      <c r="GN3" s="152"/>
      <c r="GO3" s="152"/>
      <c r="GP3" s="152"/>
      <c r="GQ3" s="152"/>
      <c r="GR3" s="152"/>
      <c r="GS3" s="152"/>
      <c r="GT3" s="152"/>
      <c r="GU3" s="152"/>
      <c r="GV3" s="152"/>
      <c r="GW3" s="152"/>
      <c r="GX3" s="152"/>
      <c r="GY3" s="152"/>
      <c r="GZ3" s="152"/>
      <c r="HA3" s="152"/>
      <c r="HB3" s="152"/>
      <c r="HC3" s="152"/>
      <c r="HD3" s="152"/>
      <c r="HE3" s="152"/>
      <c r="HF3" s="152"/>
      <c r="HG3" s="152"/>
      <c r="HH3" s="152"/>
      <c r="HI3" s="152"/>
      <c r="HJ3" s="152"/>
      <c r="HK3" s="152"/>
      <c r="HL3" s="152"/>
      <c r="HM3" s="152"/>
      <c r="HN3" s="152"/>
      <c r="HO3" s="152"/>
      <c r="HP3" s="152"/>
      <c r="HQ3" s="152"/>
      <c r="HR3" s="152"/>
      <c r="HS3" s="152"/>
      <c r="HT3" s="152"/>
      <c r="HU3" s="152"/>
      <c r="HV3" s="152"/>
      <c r="HW3" s="152"/>
      <c r="HX3" s="152"/>
      <c r="HY3" s="152"/>
      <c r="HZ3" s="152"/>
      <c r="IA3" s="152"/>
      <c r="IB3" s="152"/>
      <c r="IC3" s="152"/>
      <c r="ID3" s="152"/>
      <c r="IE3" s="152"/>
      <c r="IF3" s="152"/>
      <c r="IG3" s="152"/>
      <c r="IH3" s="152"/>
      <c r="II3" s="152"/>
      <c r="IJ3" s="152"/>
      <c r="IK3" s="152"/>
      <c r="IL3" s="152"/>
      <c r="IM3" s="152"/>
      <c r="IN3" s="152"/>
      <c r="IO3" s="152"/>
      <c r="IP3" s="152"/>
      <c r="IQ3" s="152"/>
      <c r="IR3" s="152"/>
      <c r="IS3" s="152"/>
      <c r="IT3" s="152"/>
      <c r="IU3" s="152"/>
      <c r="IV3" s="152"/>
    </row>
    <row r="4" spans="1:256" s="159" customFormat="1" x14ac:dyDescent="0.25">
      <c r="A4" s="154" t="s">
        <v>6</v>
      </c>
      <c r="B4" s="155" t="s">
        <v>7</v>
      </c>
      <c r="C4" s="156">
        <v>0</v>
      </c>
      <c r="D4" s="156">
        <v>0</v>
      </c>
      <c r="E4" s="156">
        <v>0</v>
      </c>
      <c r="F4" s="156">
        <v>0</v>
      </c>
      <c r="G4" s="156">
        <v>0</v>
      </c>
      <c r="H4" s="156">
        <v>0</v>
      </c>
      <c r="I4" s="156">
        <v>0</v>
      </c>
      <c r="J4" s="156">
        <v>0</v>
      </c>
      <c r="K4" s="156">
        <v>0</v>
      </c>
      <c r="L4" s="156">
        <v>0</v>
      </c>
      <c r="M4" s="156">
        <v>0</v>
      </c>
      <c r="N4" s="156">
        <v>0</v>
      </c>
      <c r="O4" s="155" t="s">
        <v>7</v>
      </c>
      <c r="P4" s="156">
        <v>0.63029999999999997</v>
      </c>
      <c r="Q4" s="156">
        <v>0.67859999999999998</v>
      </c>
      <c r="R4" s="156">
        <v>0.74550000000000005</v>
      </c>
      <c r="S4" s="156">
        <v>0.69689999999999996</v>
      </c>
      <c r="T4" s="156">
        <v>0.66849999999999998</v>
      </c>
      <c r="U4" s="156">
        <v>0.6956</v>
      </c>
      <c r="V4" s="156">
        <v>0.62250000000000005</v>
      </c>
      <c r="W4" s="156">
        <v>0.6653</v>
      </c>
      <c r="X4" s="156">
        <v>0.56850000000000001</v>
      </c>
      <c r="Y4" s="156">
        <v>0.37269999999999998</v>
      </c>
      <c r="Z4" s="156">
        <v>0.49530000000000002</v>
      </c>
      <c r="AA4" s="156">
        <v>0.6139</v>
      </c>
      <c r="AB4" s="155" t="s">
        <v>7</v>
      </c>
      <c r="AC4" s="156">
        <v>0.69550000000000001</v>
      </c>
      <c r="AD4" s="156">
        <v>0.55530000000000002</v>
      </c>
      <c r="AE4" s="156">
        <v>0.73380000000000001</v>
      </c>
      <c r="AF4" s="156">
        <v>0.77849999999999997</v>
      </c>
      <c r="AG4" s="156">
        <v>0.80079999999999996</v>
      </c>
      <c r="AH4" s="156">
        <v>0.59119999999999995</v>
      </c>
      <c r="AI4" s="155" t="s">
        <v>7</v>
      </c>
      <c r="AJ4" s="156">
        <v>0.6603</v>
      </c>
      <c r="AK4" s="156">
        <v>0.8024</v>
      </c>
      <c r="AL4" s="156">
        <v>0.85370000000000001</v>
      </c>
      <c r="AM4" s="156">
        <v>0.88360000000000005</v>
      </c>
      <c r="AN4" s="156">
        <v>0.86960000000000004</v>
      </c>
      <c r="AO4" s="157">
        <v>0.84619999999999995</v>
      </c>
      <c r="AP4" s="155" t="s">
        <v>7</v>
      </c>
      <c r="AQ4" s="157">
        <f t="shared" ref="AQ4:BR4" si="1">IFERROR(ROUND((AQ5/AQ6),4),0)</f>
        <v>0.88370000000000004</v>
      </c>
      <c r="AR4" s="156">
        <f t="shared" si="1"/>
        <v>0.85519999999999996</v>
      </c>
      <c r="AS4" s="156">
        <f t="shared" si="1"/>
        <v>0.84189999999999998</v>
      </c>
      <c r="AT4" s="156">
        <f t="shared" si="1"/>
        <v>0.88959999999999995</v>
      </c>
      <c r="AU4" s="156">
        <f t="shared" si="1"/>
        <v>0.879</v>
      </c>
      <c r="AV4" s="158">
        <f t="shared" si="1"/>
        <v>0.83989999999999998</v>
      </c>
      <c r="AW4" s="156">
        <f t="shared" si="1"/>
        <v>0.89090000000000003</v>
      </c>
      <c r="AX4" s="156">
        <f t="shared" si="1"/>
        <v>0.92349999999999999</v>
      </c>
      <c r="AY4" s="156">
        <f t="shared" si="1"/>
        <v>0.8931</v>
      </c>
      <c r="AZ4" s="157">
        <f t="shared" si="1"/>
        <v>0.87060000000000004</v>
      </c>
      <c r="BA4" s="157">
        <f t="shared" si="1"/>
        <v>0.87009999999999998</v>
      </c>
      <c r="BB4" s="154" t="s">
        <v>8</v>
      </c>
      <c r="BC4" s="155" t="s">
        <v>7</v>
      </c>
      <c r="BD4" s="156">
        <f>IFERROR(ROUND((BD5/BD6),4),0)</f>
        <v>0.86960000000000004</v>
      </c>
      <c r="BE4" s="156">
        <f t="shared" si="1"/>
        <v>0.87009999999999998</v>
      </c>
      <c r="BF4" s="156">
        <f t="shared" si="1"/>
        <v>0.9486</v>
      </c>
      <c r="BG4" s="156">
        <f t="shared" si="1"/>
        <v>0.94840000000000002</v>
      </c>
      <c r="BH4" s="156">
        <f t="shared" si="1"/>
        <v>0</v>
      </c>
      <c r="BI4" s="156">
        <f t="shared" si="1"/>
        <v>0</v>
      </c>
      <c r="BJ4" s="156">
        <f t="shared" si="1"/>
        <v>0</v>
      </c>
      <c r="BK4" s="156">
        <f t="shared" si="1"/>
        <v>0</v>
      </c>
      <c r="BL4" s="156">
        <f t="shared" si="1"/>
        <v>0</v>
      </c>
      <c r="BM4" s="156">
        <f t="shared" si="1"/>
        <v>0</v>
      </c>
      <c r="BN4" s="156">
        <f t="shared" si="1"/>
        <v>0</v>
      </c>
      <c r="BO4" s="156">
        <f t="shared" si="1"/>
        <v>0</v>
      </c>
      <c r="BP4" s="156">
        <f t="shared" si="1"/>
        <v>0</v>
      </c>
      <c r="BQ4" s="156">
        <f t="shared" si="1"/>
        <v>0</v>
      </c>
      <c r="BR4" s="156">
        <f t="shared" si="1"/>
        <v>0</v>
      </c>
    </row>
    <row r="5" spans="1:256" s="164" customFormat="1" x14ac:dyDescent="0.2">
      <c r="A5" s="160" t="s">
        <v>9</v>
      </c>
      <c r="B5" s="53"/>
      <c r="C5" s="161">
        <v>0</v>
      </c>
      <c r="D5" s="161">
        <v>0</v>
      </c>
      <c r="E5" s="161">
        <v>0</v>
      </c>
      <c r="F5" s="161">
        <v>0</v>
      </c>
      <c r="G5" s="161">
        <v>0</v>
      </c>
      <c r="H5" s="161">
        <v>0</v>
      </c>
      <c r="I5" s="161">
        <v>0</v>
      </c>
      <c r="J5" s="161">
        <v>237</v>
      </c>
      <c r="K5" s="161">
        <v>224</v>
      </c>
      <c r="L5" s="161">
        <v>690</v>
      </c>
      <c r="M5" s="161">
        <v>454</v>
      </c>
      <c r="N5" s="161">
        <v>735</v>
      </c>
      <c r="O5" s="53"/>
      <c r="P5" s="161">
        <v>977</v>
      </c>
      <c r="Q5" s="161">
        <v>988</v>
      </c>
      <c r="R5" s="161">
        <v>1248</v>
      </c>
      <c r="S5" s="161">
        <v>1129</v>
      </c>
      <c r="T5" s="161">
        <v>1119</v>
      </c>
      <c r="U5" s="161">
        <v>1131</v>
      </c>
      <c r="V5" s="161">
        <v>1042</v>
      </c>
      <c r="W5" s="161">
        <v>1155</v>
      </c>
      <c r="X5" s="161">
        <v>987</v>
      </c>
      <c r="Y5" s="161">
        <v>647</v>
      </c>
      <c r="Z5" s="161">
        <v>852</v>
      </c>
      <c r="AA5" s="161">
        <v>1059</v>
      </c>
      <c r="AB5" s="53"/>
      <c r="AC5" s="161">
        <v>1199</v>
      </c>
      <c r="AD5" s="161">
        <v>798</v>
      </c>
      <c r="AE5" s="161">
        <v>1265</v>
      </c>
      <c r="AF5" s="161">
        <v>1286</v>
      </c>
      <c r="AG5" s="161">
        <v>1371</v>
      </c>
      <c r="AH5" s="161">
        <v>985</v>
      </c>
      <c r="AI5" s="53"/>
      <c r="AJ5" s="161">
        <v>1143</v>
      </c>
      <c r="AK5" s="161">
        <v>1393</v>
      </c>
      <c r="AL5" s="161">
        <v>1482</v>
      </c>
      <c r="AM5" s="161">
        <v>1534</v>
      </c>
      <c r="AN5" s="161">
        <v>1461</v>
      </c>
      <c r="AO5" s="161">
        <v>1469</v>
      </c>
      <c r="AP5" s="53"/>
      <c r="AQ5" s="161">
        <v>1520</v>
      </c>
      <c r="AR5" s="161">
        <v>1329</v>
      </c>
      <c r="AS5" s="161">
        <v>1448</v>
      </c>
      <c r="AT5" s="161">
        <v>1451</v>
      </c>
      <c r="AU5" s="161">
        <v>1526</v>
      </c>
      <c r="AV5" s="161">
        <v>1390</v>
      </c>
      <c r="AW5" s="161">
        <v>1503</v>
      </c>
      <c r="AX5" s="161">
        <v>1546</v>
      </c>
      <c r="AY5" s="161">
        <v>1403</v>
      </c>
      <c r="AZ5" s="162">
        <v>713</v>
      </c>
      <c r="BA5" s="162">
        <v>1460</v>
      </c>
      <c r="BB5" s="160" t="s">
        <v>9</v>
      </c>
      <c r="BC5" s="53"/>
      <c r="BD5" s="162">
        <f>BA5-AZ5</f>
        <v>747</v>
      </c>
      <c r="BE5" s="162">
        <f>BA5</f>
        <v>1460</v>
      </c>
      <c r="BF5" s="161">
        <v>1495</v>
      </c>
      <c r="BG5" s="161">
        <v>1581</v>
      </c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63"/>
      <c r="EL5" s="163"/>
      <c r="EM5" s="163"/>
      <c r="EN5" s="163"/>
      <c r="EO5" s="163"/>
      <c r="EP5" s="163"/>
      <c r="EQ5" s="163"/>
      <c r="ER5" s="163"/>
      <c r="ES5" s="163"/>
      <c r="ET5" s="163"/>
      <c r="EU5" s="163"/>
      <c r="EV5" s="163"/>
      <c r="EW5" s="163"/>
      <c r="EX5" s="163"/>
      <c r="EY5" s="163"/>
      <c r="EZ5" s="163"/>
      <c r="FA5" s="163"/>
      <c r="FB5" s="163"/>
      <c r="FC5" s="163"/>
      <c r="FD5" s="163"/>
      <c r="FE5" s="163"/>
      <c r="FF5" s="163"/>
      <c r="FG5" s="163"/>
      <c r="FH5" s="163"/>
      <c r="FI5" s="163"/>
      <c r="FJ5" s="163"/>
      <c r="FK5" s="163"/>
      <c r="FL5" s="163"/>
      <c r="FM5" s="163"/>
      <c r="FN5" s="163"/>
      <c r="FO5" s="163"/>
      <c r="FP5" s="163"/>
      <c r="FQ5" s="163"/>
      <c r="FR5" s="163"/>
      <c r="FS5" s="163"/>
      <c r="FT5" s="163"/>
      <c r="FU5" s="163"/>
      <c r="FV5" s="163"/>
      <c r="FW5" s="163"/>
      <c r="FX5" s="163"/>
      <c r="FY5" s="163"/>
      <c r="FZ5" s="163"/>
      <c r="GA5" s="163"/>
      <c r="GB5" s="163"/>
      <c r="GC5" s="163"/>
      <c r="GD5" s="163"/>
      <c r="GE5" s="163"/>
      <c r="GF5" s="163"/>
      <c r="GG5" s="163"/>
      <c r="GH5" s="163"/>
      <c r="GI5" s="163"/>
      <c r="GJ5" s="163"/>
      <c r="GK5" s="163"/>
      <c r="GL5" s="163"/>
      <c r="GM5" s="163"/>
      <c r="GN5" s="163"/>
      <c r="GO5" s="163"/>
      <c r="GP5" s="163"/>
      <c r="GQ5" s="163"/>
      <c r="GR5" s="163"/>
      <c r="GS5" s="163"/>
      <c r="GT5" s="163"/>
      <c r="GU5" s="163"/>
      <c r="GV5" s="163"/>
      <c r="GW5" s="163"/>
      <c r="GX5" s="163"/>
      <c r="GY5" s="163"/>
      <c r="GZ5" s="163"/>
      <c r="HA5" s="163"/>
      <c r="HB5" s="163"/>
      <c r="HC5" s="163"/>
      <c r="HD5" s="163"/>
      <c r="HE5" s="163"/>
      <c r="HF5" s="163"/>
      <c r="HG5" s="163"/>
      <c r="HH5" s="163"/>
      <c r="HI5" s="163"/>
      <c r="HJ5" s="163"/>
      <c r="HK5" s="163"/>
      <c r="HL5" s="163"/>
      <c r="HM5" s="163"/>
      <c r="HN5" s="163"/>
      <c r="HO5" s="163"/>
      <c r="HP5" s="163"/>
      <c r="HQ5" s="163"/>
      <c r="HR5" s="163"/>
      <c r="HS5" s="163"/>
      <c r="HT5" s="163"/>
      <c r="HU5" s="163"/>
      <c r="HV5" s="163"/>
      <c r="HW5" s="163"/>
      <c r="HX5" s="163"/>
      <c r="HY5" s="163"/>
      <c r="HZ5" s="163"/>
      <c r="IA5" s="163"/>
      <c r="IB5" s="163"/>
      <c r="IC5" s="163"/>
      <c r="ID5" s="163"/>
      <c r="IE5" s="163"/>
      <c r="IF5" s="163"/>
      <c r="IG5" s="163"/>
      <c r="IH5" s="163"/>
      <c r="II5" s="163"/>
      <c r="IJ5" s="163"/>
      <c r="IK5" s="163"/>
      <c r="IL5" s="163"/>
      <c r="IM5" s="163"/>
      <c r="IN5" s="163"/>
      <c r="IO5" s="163"/>
      <c r="IP5" s="163"/>
      <c r="IQ5" s="163"/>
      <c r="IR5" s="163"/>
      <c r="IS5" s="163"/>
      <c r="IT5" s="163"/>
      <c r="IU5" s="163"/>
      <c r="IV5" s="163"/>
    </row>
    <row r="6" spans="1:256" s="164" customFormat="1" x14ac:dyDescent="0.2">
      <c r="A6" s="160" t="s">
        <v>10</v>
      </c>
      <c r="B6" s="53"/>
      <c r="C6" s="161">
        <v>0</v>
      </c>
      <c r="D6" s="161">
        <v>0</v>
      </c>
      <c r="E6" s="161">
        <v>0</v>
      </c>
      <c r="F6" s="161">
        <v>0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53"/>
      <c r="P6" s="161">
        <v>1550</v>
      </c>
      <c r="Q6" s="161">
        <v>1456</v>
      </c>
      <c r="R6" s="161">
        <v>1674</v>
      </c>
      <c r="S6" s="161">
        <v>1620</v>
      </c>
      <c r="T6" s="161">
        <v>1674</v>
      </c>
      <c r="U6" s="161">
        <v>1626</v>
      </c>
      <c r="V6" s="161">
        <v>1674</v>
      </c>
      <c r="W6" s="161">
        <v>1736</v>
      </c>
      <c r="X6" s="161">
        <v>1736</v>
      </c>
      <c r="Y6" s="161">
        <v>1736</v>
      </c>
      <c r="Z6" s="161">
        <v>1720</v>
      </c>
      <c r="AA6" s="161">
        <v>1725</v>
      </c>
      <c r="AB6" s="53"/>
      <c r="AC6" s="161">
        <v>1724</v>
      </c>
      <c r="AD6" s="161">
        <v>1437</v>
      </c>
      <c r="AE6" s="161">
        <v>1724</v>
      </c>
      <c r="AF6" s="161">
        <v>1652</v>
      </c>
      <c r="AG6" s="161">
        <v>1712</v>
      </c>
      <c r="AH6" s="161">
        <v>1666</v>
      </c>
      <c r="AI6" s="53"/>
      <c r="AJ6" s="161">
        <v>1731</v>
      </c>
      <c r="AK6" s="161">
        <v>1736</v>
      </c>
      <c r="AL6" s="161">
        <v>1736</v>
      </c>
      <c r="AM6" s="161">
        <v>1736</v>
      </c>
      <c r="AN6" s="161">
        <v>1680</v>
      </c>
      <c r="AO6" s="161">
        <v>1736</v>
      </c>
      <c r="AP6" s="53"/>
      <c r="AQ6" s="161">
        <v>1720</v>
      </c>
      <c r="AR6" s="161">
        <v>1554</v>
      </c>
      <c r="AS6" s="161">
        <v>1720</v>
      </c>
      <c r="AT6" s="161">
        <v>1631</v>
      </c>
      <c r="AU6" s="161">
        <v>1736</v>
      </c>
      <c r="AV6" s="161">
        <v>1655</v>
      </c>
      <c r="AW6" s="161">
        <v>1687</v>
      </c>
      <c r="AX6" s="161">
        <v>1674</v>
      </c>
      <c r="AY6" s="161">
        <v>1571</v>
      </c>
      <c r="AZ6" s="162">
        <v>819</v>
      </c>
      <c r="BA6" s="162">
        <v>1678</v>
      </c>
      <c r="BB6" s="160" t="s">
        <v>10</v>
      </c>
      <c r="BC6" s="53"/>
      <c r="BD6" s="162">
        <f>BA6-AZ6</f>
        <v>859</v>
      </c>
      <c r="BE6" s="162">
        <f>BA6</f>
        <v>1678</v>
      </c>
      <c r="BF6" s="161">
        <v>1576</v>
      </c>
      <c r="BG6" s="161">
        <v>1667</v>
      </c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3"/>
      <c r="EO6" s="163"/>
      <c r="EP6" s="163"/>
      <c r="EQ6" s="163"/>
      <c r="ER6" s="163"/>
      <c r="ES6" s="163"/>
      <c r="ET6" s="163"/>
      <c r="EU6" s="163"/>
      <c r="EV6" s="163"/>
      <c r="EW6" s="163"/>
      <c r="EX6" s="163"/>
      <c r="EY6" s="163"/>
      <c r="EZ6" s="163"/>
      <c r="FA6" s="163"/>
      <c r="FB6" s="163"/>
      <c r="FC6" s="163"/>
      <c r="FD6" s="163"/>
      <c r="FE6" s="163"/>
      <c r="FF6" s="163"/>
      <c r="FG6" s="163"/>
      <c r="FH6" s="163"/>
      <c r="FI6" s="163"/>
      <c r="FJ6" s="163"/>
      <c r="FK6" s="163"/>
      <c r="FL6" s="163"/>
      <c r="FM6" s="163"/>
      <c r="FN6" s="163"/>
      <c r="FO6" s="163"/>
      <c r="FP6" s="163"/>
      <c r="FQ6" s="163"/>
      <c r="FR6" s="163"/>
      <c r="FS6" s="163"/>
      <c r="FT6" s="163"/>
      <c r="FU6" s="163"/>
      <c r="FV6" s="163"/>
      <c r="FW6" s="163"/>
      <c r="FX6" s="163"/>
      <c r="FY6" s="163"/>
      <c r="FZ6" s="163"/>
      <c r="GA6" s="163"/>
      <c r="GB6" s="163"/>
      <c r="GC6" s="163"/>
      <c r="GD6" s="163"/>
      <c r="GE6" s="163"/>
      <c r="GF6" s="163"/>
      <c r="GG6" s="163"/>
      <c r="GH6" s="163"/>
      <c r="GI6" s="163"/>
      <c r="GJ6" s="163"/>
      <c r="GK6" s="163"/>
      <c r="GL6" s="163"/>
      <c r="GM6" s="163"/>
      <c r="GN6" s="163"/>
      <c r="GO6" s="163"/>
      <c r="GP6" s="163"/>
      <c r="GQ6" s="163"/>
      <c r="GR6" s="163"/>
      <c r="GS6" s="163"/>
      <c r="GT6" s="163"/>
      <c r="GU6" s="163"/>
      <c r="GV6" s="163"/>
      <c r="GW6" s="163"/>
      <c r="GX6" s="163"/>
      <c r="GY6" s="163"/>
      <c r="GZ6" s="163"/>
      <c r="HA6" s="163"/>
      <c r="HB6" s="163"/>
      <c r="HC6" s="163"/>
      <c r="HD6" s="163"/>
      <c r="HE6" s="163"/>
      <c r="HF6" s="163"/>
      <c r="HG6" s="163"/>
      <c r="HH6" s="163"/>
      <c r="HI6" s="163"/>
      <c r="HJ6" s="163"/>
      <c r="HK6" s="163"/>
      <c r="HL6" s="163"/>
      <c r="HM6" s="163"/>
      <c r="HN6" s="163"/>
      <c r="HO6" s="163"/>
      <c r="HP6" s="163"/>
      <c r="HQ6" s="163"/>
      <c r="HR6" s="163"/>
      <c r="HS6" s="163"/>
      <c r="HT6" s="163"/>
      <c r="HU6" s="163"/>
      <c r="HV6" s="163"/>
      <c r="HW6" s="163"/>
      <c r="HX6" s="163"/>
      <c r="HY6" s="163"/>
      <c r="HZ6" s="163"/>
      <c r="IA6" s="163"/>
      <c r="IB6" s="163"/>
      <c r="IC6" s="163"/>
      <c r="ID6" s="163"/>
      <c r="IE6" s="163"/>
      <c r="IF6" s="163"/>
      <c r="IG6" s="163"/>
      <c r="IH6" s="163"/>
      <c r="II6" s="163"/>
      <c r="IJ6" s="163"/>
      <c r="IK6" s="163"/>
      <c r="IL6" s="163"/>
      <c r="IM6" s="163"/>
      <c r="IN6" s="163"/>
      <c r="IO6" s="163"/>
      <c r="IP6" s="163"/>
      <c r="IQ6" s="163"/>
      <c r="IR6" s="163"/>
      <c r="IS6" s="163"/>
      <c r="IT6" s="163"/>
      <c r="IU6" s="163"/>
      <c r="IV6" s="163"/>
    </row>
    <row r="7" spans="1:256" s="169" customFormat="1" x14ac:dyDescent="0.25">
      <c r="A7" s="165" t="s">
        <v>11</v>
      </c>
      <c r="B7" s="166" t="s">
        <v>12</v>
      </c>
      <c r="C7" s="167">
        <v>0</v>
      </c>
      <c r="D7" s="167">
        <v>0</v>
      </c>
      <c r="E7" s="167">
        <v>0</v>
      </c>
      <c r="F7" s="167">
        <v>0</v>
      </c>
      <c r="G7" s="167">
        <v>0</v>
      </c>
      <c r="H7" s="167">
        <v>0</v>
      </c>
      <c r="I7" s="167">
        <v>0</v>
      </c>
      <c r="J7" s="167">
        <v>1</v>
      </c>
      <c r="K7" s="167">
        <v>0.95</v>
      </c>
      <c r="L7" s="167">
        <v>3.17</v>
      </c>
      <c r="M7" s="167">
        <v>2.95</v>
      </c>
      <c r="N7" s="167">
        <v>3.22</v>
      </c>
      <c r="O7" s="166" t="s">
        <v>12</v>
      </c>
      <c r="P7" s="167">
        <v>2.37</v>
      </c>
      <c r="Q7" s="167">
        <v>2.91</v>
      </c>
      <c r="R7" s="167">
        <v>6.06</v>
      </c>
      <c r="S7" s="167">
        <v>6.27</v>
      </c>
      <c r="T7" s="167">
        <v>5.89</v>
      </c>
      <c r="U7" s="167">
        <v>6.25</v>
      </c>
      <c r="V7" s="167">
        <v>5.51</v>
      </c>
      <c r="W7" s="167">
        <v>4.29</v>
      </c>
      <c r="X7" s="167">
        <v>3.63</v>
      </c>
      <c r="Y7" s="167">
        <v>2.83</v>
      </c>
      <c r="Z7" s="167">
        <v>3.91</v>
      </c>
      <c r="AA7" s="167">
        <v>4</v>
      </c>
      <c r="AB7" s="166" t="s">
        <v>12</v>
      </c>
      <c r="AC7" s="167">
        <v>3.46</v>
      </c>
      <c r="AD7" s="167">
        <v>5.15</v>
      </c>
      <c r="AE7" s="167">
        <v>3.49</v>
      </c>
      <c r="AF7" s="167">
        <v>3.72</v>
      </c>
      <c r="AG7" s="167">
        <v>3.8</v>
      </c>
      <c r="AH7" s="167">
        <v>4.46</v>
      </c>
      <c r="AI7" s="166" t="s">
        <v>12</v>
      </c>
      <c r="AJ7" s="167">
        <v>4.1100000000000003</v>
      </c>
      <c r="AK7" s="167">
        <v>3.74</v>
      </c>
      <c r="AL7" s="167">
        <v>4.0599999999999996</v>
      </c>
      <c r="AM7" s="167">
        <v>3.91</v>
      </c>
      <c r="AN7" s="167">
        <v>4.16</v>
      </c>
      <c r="AO7" s="167">
        <v>4.42</v>
      </c>
      <c r="AP7" s="166" t="s">
        <v>12</v>
      </c>
      <c r="AQ7" s="167">
        <f>IFERROR(ROUND((AQ8/AQ9),2),0)</f>
        <v>4.2699999999999996</v>
      </c>
      <c r="AR7" s="167">
        <f t="shared" ref="AR7:BR7" si="2">IFERROR(ROUND((AR8/AR9),2),0)</f>
        <v>4.22</v>
      </c>
      <c r="AS7" s="167">
        <f t="shared" si="2"/>
        <v>3.93</v>
      </c>
      <c r="AT7" s="167">
        <f t="shared" si="2"/>
        <v>4.76</v>
      </c>
      <c r="AU7" s="167">
        <f t="shared" si="2"/>
        <v>4.6399999999999997</v>
      </c>
      <c r="AV7" s="167">
        <f t="shared" si="2"/>
        <v>4.6500000000000004</v>
      </c>
      <c r="AW7" s="167">
        <f t="shared" si="2"/>
        <v>4.7</v>
      </c>
      <c r="AX7" s="167">
        <f t="shared" si="2"/>
        <v>4.1900000000000004</v>
      </c>
      <c r="AY7" s="167">
        <f t="shared" si="2"/>
        <v>4.16</v>
      </c>
      <c r="AZ7" s="168">
        <f t="shared" si="2"/>
        <v>5.0199999999999996</v>
      </c>
      <c r="BA7" s="167">
        <f t="shared" si="2"/>
        <v>4.59</v>
      </c>
      <c r="BB7" s="165" t="s">
        <v>13</v>
      </c>
      <c r="BC7" s="166" t="s">
        <v>12</v>
      </c>
      <c r="BD7" s="167">
        <f>IFERROR(ROUND((BD8/BD9),2),0)</f>
        <v>4.24</v>
      </c>
      <c r="BE7" s="167">
        <f t="shared" si="2"/>
        <v>4.59</v>
      </c>
      <c r="BF7" s="167">
        <f t="shared" si="2"/>
        <v>4.7</v>
      </c>
      <c r="BG7" s="167">
        <f t="shared" si="2"/>
        <v>3.93</v>
      </c>
      <c r="BH7" s="167">
        <f t="shared" si="2"/>
        <v>0</v>
      </c>
      <c r="BI7" s="167">
        <f t="shared" si="2"/>
        <v>0</v>
      </c>
      <c r="BJ7" s="167">
        <f t="shared" si="2"/>
        <v>0</v>
      </c>
      <c r="BK7" s="167">
        <f t="shared" si="2"/>
        <v>0</v>
      </c>
      <c r="BL7" s="167">
        <f t="shared" si="2"/>
        <v>0</v>
      </c>
      <c r="BM7" s="167">
        <f t="shared" si="2"/>
        <v>0</v>
      </c>
      <c r="BN7" s="167">
        <f t="shared" si="2"/>
        <v>0</v>
      </c>
      <c r="BO7" s="167">
        <f t="shared" si="2"/>
        <v>0</v>
      </c>
      <c r="BP7" s="167">
        <f t="shared" si="2"/>
        <v>0</v>
      </c>
      <c r="BQ7" s="167">
        <f t="shared" si="2"/>
        <v>0</v>
      </c>
      <c r="BR7" s="167">
        <f t="shared" si="2"/>
        <v>0</v>
      </c>
    </row>
    <row r="8" spans="1:256" s="164" customFormat="1" x14ac:dyDescent="0.2">
      <c r="A8" s="160" t="s">
        <v>9</v>
      </c>
      <c r="B8" s="53"/>
      <c r="C8" s="161">
        <v>0</v>
      </c>
      <c r="D8" s="161">
        <v>0</v>
      </c>
      <c r="E8" s="161">
        <v>0</v>
      </c>
      <c r="F8" s="161">
        <v>0</v>
      </c>
      <c r="G8" s="161">
        <v>0</v>
      </c>
      <c r="H8" s="161">
        <v>0</v>
      </c>
      <c r="I8" s="161">
        <v>0</v>
      </c>
      <c r="J8" s="161">
        <v>237</v>
      </c>
      <c r="K8" s="161">
        <v>224</v>
      </c>
      <c r="L8" s="161">
        <v>690</v>
      </c>
      <c r="M8" s="161">
        <v>454</v>
      </c>
      <c r="N8" s="161">
        <v>735</v>
      </c>
      <c r="O8" s="53"/>
      <c r="P8" s="161">
        <v>977</v>
      </c>
      <c r="Q8" s="161">
        <v>988</v>
      </c>
      <c r="R8" s="161">
        <v>1248</v>
      </c>
      <c r="S8" s="161">
        <v>1129</v>
      </c>
      <c r="T8" s="161">
        <v>1119</v>
      </c>
      <c r="U8" s="161">
        <v>1131</v>
      </c>
      <c r="V8" s="161">
        <v>1042</v>
      </c>
      <c r="W8" s="161">
        <v>1155</v>
      </c>
      <c r="X8" s="161">
        <v>987</v>
      </c>
      <c r="Y8" s="161">
        <v>647</v>
      </c>
      <c r="Z8" s="161">
        <v>852</v>
      </c>
      <c r="AA8" s="161">
        <v>1059</v>
      </c>
      <c r="AB8" s="53"/>
      <c r="AC8" s="161">
        <v>1199</v>
      </c>
      <c r="AD8" s="161">
        <v>798</v>
      </c>
      <c r="AE8" s="161">
        <v>1265</v>
      </c>
      <c r="AF8" s="161">
        <v>1286</v>
      </c>
      <c r="AG8" s="161">
        <v>1371</v>
      </c>
      <c r="AH8" s="161">
        <v>985</v>
      </c>
      <c r="AI8" s="53"/>
      <c r="AJ8" s="161">
        <v>1143</v>
      </c>
      <c r="AK8" s="161">
        <v>1393</v>
      </c>
      <c r="AL8" s="161">
        <v>1482</v>
      </c>
      <c r="AM8" s="161">
        <v>1534</v>
      </c>
      <c r="AN8" s="161">
        <v>1461</v>
      </c>
      <c r="AO8" s="161">
        <v>1469</v>
      </c>
      <c r="AP8" s="53"/>
      <c r="AQ8" s="161">
        <f t="shared" ref="AQ8:AY8" si="3">AQ5</f>
        <v>1520</v>
      </c>
      <c r="AR8" s="161">
        <f t="shared" si="3"/>
        <v>1329</v>
      </c>
      <c r="AS8" s="161">
        <f t="shared" si="3"/>
        <v>1448</v>
      </c>
      <c r="AT8" s="161">
        <f t="shared" si="3"/>
        <v>1451</v>
      </c>
      <c r="AU8" s="161">
        <f t="shared" si="3"/>
        <v>1526</v>
      </c>
      <c r="AV8" s="161">
        <f t="shared" si="3"/>
        <v>1390</v>
      </c>
      <c r="AW8" s="161">
        <f t="shared" si="3"/>
        <v>1503</v>
      </c>
      <c r="AX8" s="161">
        <f t="shared" si="3"/>
        <v>1546</v>
      </c>
      <c r="AY8" s="161">
        <f t="shared" si="3"/>
        <v>1403</v>
      </c>
      <c r="AZ8" s="162">
        <f>AZ5</f>
        <v>713</v>
      </c>
      <c r="BA8" s="162">
        <f>BA5</f>
        <v>1460</v>
      </c>
      <c r="BB8" s="160" t="s">
        <v>9</v>
      </c>
      <c r="BC8" s="53"/>
      <c r="BD8" s="162">
        <f>BD5</f>
        <v>747</v>
      </c>
      <c r="BE8" s="162">
        <f>BA8</f>
        <v>1460</v>
      </c>
      <c r="BF8" s="161">
        <v>1494</v>
      </c>
      <c r="BG8" s="161">
        <f>BG5</f>
        <v>1581</v>
      </c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3"/>
      <c r="EA8" s="163"/>
      <c r="EB8" s="163"/>
      <c r="EC8" s="163"/>
      <c r="ED8" s="163"/>
      <c r="EE8" s="163"/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3"/>
      <c r="EU8" s="163"/>
      <c r="EV8" s="163"/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3"/>
      <c r="FH8" s="163"/>
      <c r="FI8" s="163"/>
      <c r="FJ8" s="163"/>
      <c r="FK8" s="163"/>
      <c r="FL8" s="163"/>
      <c r="FM8" s="163"/>
      <c r="FN8" s="163"/>
      <c r="FO8" s="163"/>
      <c r="FP8" s="163"/>
      <c r="FQ8" s="163"/>
      <c r="FR8" s="163"/>
      <c r="FS8" s="163"/>
      <c r="FT8" s="163"/>
      <c r="FU8" s="163"/>
      <c r="FV8" s="163"/>
      <c r="FW8" s="163"/>
      <c r="FX8" s="163"/>
      <c r="FY8" s="163"/>
      <c r="FZ8" s="163"/>
      <c r="GA8" s="163"/>
      <c r="GB8" s="163"/>
      <c r="GC8" s="163"/>
      <c r="GD8" s="163"/>
      <c r="GE8" s="163"/>
      <c r="GF8" s="163"/>
      <c r="GG8" s="163"/>
      <c r="GH8" s="163"/>
      <c r="GI8" s="163"/>
      <c r="GJ8" s="163"/>
      <c r="GK8" s="163"/>
      <c r="GL8" s="163"/>
      <c r="GM8" s="163"/>
      <c r="GN8" s="163"/>
      <c r="GO8" s="163"/>
      <c r="GP8" s="163"/>
      <c r="GQ8" s="163"/>
      <c r="GR8" s="163"/>
      <c r="GS8" s="163"/>
      <c r="GT8" s="163"/>
      <c r="GU8" s="163"/>
      <c r="GV8" s="163"/>
      <c r="GW8" s="163"/>
      <c r="GX8" s="163"/>
      <c r="GY8" s="163"/>
      <c r="GZ8" s="163"/>
      <c r="HA8" s="163"/>
      <c r="HB8" s="163"/>
      <c r="HC8" s="163"/>
      <c r="HD8" s="163"/>
      <c r="HE8" s="163"/>
      <c r="HF8" s="163"/>
      <c r="HG8" s="163"/>
      <c r="HH8" s="163"/>
      <c r="HI8" s="163"/>
      <c r="HJ8" s="163"/>
      <c r="HK8" s="163"/>
      <c r="HL8" s="163"/>
      <c r="HM8" s="163"/>
      <c r="HN8" s="163"/>
      <c r="HO8" s="163"/>
      <c r="HP8" s="163"/>
      <c r="HQ8" s="163"/>
      <c r="HR8" s="163"/>
      <c r="HS8" s="163"/>
      <c r="HT8" s="163"/>
      <c r="HU8" s="163"/>
      <c r="HV8" s="163"/>
      <c r="HW8" s="163"/>
      <c r="HX8" s="163"/>
      <c r="HY8" s="163"/>
      <c r="HZ8" s="163"/>
      <c r="IA8" s="163"/>
      <c r="IB8" s="163"/>
      <c r="IC8" s="163"/>
      <c r="ID8" s="163"/>
      <c r="IE8" s="163"/>
      <c r="IF8" s="163"/>
      <c r="IG8" s="163"/>
      <c r="IH8" s="163"/>
      <c r="II8" s="163"/>
      <c r="IJ8" s="163"/>
      <c r="IK8" s="163"/>
      <c r="IL8" s="163"/>
      <c r="IM8" s="163"/>
      <c r="IN8" s="163"/>
      <c r="IO8" s="163"/>
      <c r="IP8" s="163"/>
      <c r="IQ8" s="163"/>
      <c r="IR8" s="163"/>
      <c r="IS8" s="163"/>
      <c r="IT8" s="163"/>
      <c r="IU8" s="163"/>
      <c r="IV8" s="163"/>
    </row>
    <row r="9" spans="1:256" s="164" customFormat="1" x14ac:dyDescent="0.2">
      <c r="A9" s="160" t="s">
        <v>14</v>
      </c>
      <c r="B9" s="53"/>
      <c r="C9" s="161">
        <v>0</v>
      </c>
      <c r="D9" s="161">
        <v>0</v>
      </c>
      <c r="E9" s="161">
        <v>0</v>
      </c>
      <c r="F9" s="161">
        <v>0</v>
      </c>
      <c r="G9" s="161">
        <v>0</v>
      </c>
      <c r="H9" s="161">
        <v>0</v>
      </c>
      <c r="I9" s="161">
        <v>0</v>
      </c>
      <c r="J9" s="161">
        <v>236</v>
      </c>
      <c r="K9" s="161">
        <v>235</v>
      </c>
      <c r="L9" s="161">
        <v>218</v>
      </c>
      <c r="M9" s="161">
        <v>154</v>
      </c>
      <c r="N9" s="161">
        <v>228</v>
      </c>
      <c r="O9" s="53"/>
      <c r="P9" s="161">
        <v>412</v>
      </c>
      <c r="Q9" s="161">
        <v>339</v>
      </c>
      <c r="R9" s="161">
        <v>206</v>
      </c>
      <c r="S9" s="161">
        <v>180</v>
      </c>
      <c r="T9" s="161">
        <v>190</v>
      </c>
      <c r="U9" s="161">
        <v>181</v>
      </c>
      <c r="V9" s="161">
        <v>189</v>
      </c>
      <c r="W9" s="161">
        <v>269</v>
      </c>
      <c r="X9" s="161">
        <v>272</v>
      </c>
      <c r="Y9" s="161">
        <v>229</v>
      </c>
      <c r="Z9" s="161">
        <v>218</v>
      </c>
      <c r="AA9" s="161">
        <v>265</v>
      </c>
      <c r="AB9" s="53"/>
      <c r="AC9" s="161">
        <v>347</v>
      </c>
      <c r="AD9" s="161">
        <v>155</v>
      </c>
      <c r="AE9" s="161">
        <v>362</v>
      </c>
      <c r="AF9" s="161">
        <v>346</v>
      </c>
      <c r="AG9" s="161">
        <v>361</v>
      </c>
      <c r="AH9" s="161">
        <v>221</v>
      </c>
      <c r="AI9" s="53"/>
      <c r="AJ9" s="161">
        <v>278</v>
      </c>
      <c r="AK9" s="161">
        <v>386</v>
      </c>
      <c r="AL9" s="161">
        <v>365</v>
      </c>
      <c r="AM9" s="161">
        <v>392</v>
      </c>
      <c r="AN9" s="161">
        <v>351</v>
      </c>
      <c r="AO9" s="161">
        <v>332</v>
      </c>
      <c r="AP9" s="53"/>
      <c r="AQ9" s="161">
        <v>356</v>
      </c>
      <c r="AR9" s="161">
        <v>315</v>
      </c>
      <c r="AS9" s="161">
        <v>368</v>
      </c>
      <c r="AT9" s="161">
        <v>305</v>
      </c>
      <c r="AU9" s="161">
        <v>329</v>
      </c>
      <c r="AV9" s="161">
        <v>299</v>
      </c>
      <c r="AW9" s="161">
        <v>320</v>
      </c>
      <c r="AX9" s="161">
        <v>369</v>
      </c>
      <c r="AY9" s="161">
        <v>337</v>
      </c>
      <c r="AZ9" s="162">
        <v>142</v>
      </c>
      <c r="BA9" s="162">
        <v>318</v>
      </c>
      <c r="BB9" s="160" t="s">
        <v>14</v>
      </c>
      <c r="BC9" s="53"/>
      <c r="BD9" s="162">
        <f>BA9-AZ9</f>
        <v>176</v>
      </c>
      <c r="BE9" s="162">
        <f>BA9</f>
        <v>318</v>
      </c>
      <c r="BF9" s="161">
        <v>318</v>
      </c>
      <c r="BG9" s="161">
        <v>402</v>
      </c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3"/>
      <c r="DT9" s="163"/>
      <c r="DU9" s="163"/>
      <c r="DV9" s="163"/>
      <c r="DW9" s="163"/>
      <c r="DX9" s="163"/>
      <c r="DY9" s="163"/>
      <c r="DZ9" s="163"/>
      <c r="EA9" s="163"/>
      <c r="EB9" s="163"/>
      <c r="EC9" s="163"/>
      <c r="ED9" s="163"/>
      <c r="EE9" s="163"/>
      <c r="EF9" s="163"/>
      <c r="EG9" s="163"/>
      <c r="EH9" s="163"/>
      <c r="EI9" s="163"/>
      <c r="EJ9" s="163"/>
      <c r="EK9" s="163"/>
      <c r="EL9" s="163"/>
      <c r="EM9" s="163"/>
      <c r="EN9" s="163"/>
      <c r="EO9" s="163"/>
      <c r="EP9" s="163"/>
      <c r="EQ9" s="163"/>
      <c r="ER9" s="163"/>
      <c r="ES9" s="163"/>
      <c r="ET9" s="163"/>
      <c r="EU9" s="163"/>
      <c r="EV9" s="163"/>
      <c r="EW9" s="163"/>
      <c r="EX9" s="163"/>
      <c r="EY9" s="163"/>
      <c r="EZ9" s="163"/>
      <c r="FA9" s="163"/>
      <c r="FB9" s="163"/>
      <c r="FC9" s="163"/>
      <c r="FD9" s="163"/>
      <c r="FE9" s="163"/>
      <c r="FF9" s="163"/>
      <c r="FG9" s="163"/>
      <c r="FH9" s="163"/>
      <c r="FI9" s="163"/>
      <c r="FJ9" s="163"/>
      <c r="FK9" s="163"/>
      <c r="FL9" s="163"/>
      <c r="FM9" s="163"/>
      <c r="FN9" s="163"/>
      <c r="FO9" s="163"/>
      <c r="FP9" s="163"/>
      <c r="FQ9" s="163"/>
      <c r="FR9" s="163"/>
      <c r="FS9" s="163"/>
      <c r="FT9" s="163"/>
      <c r="FU9" s="163"/>
      <c r="FV9" s="163"/>
      <c r="FW9" s="163"/>
      <c r="FX9" s="163"/>
      <c r="FY9" s="163"/>
      <c r="FZ9" s="163"/>
      <c r="GA9" s="163"/>
      <c r="GB9" s="163"/>
      <c r="GC9" s="163"/>
      <c r="GD9" s="163"/>
      <c r="GE9" s="163"/>
      <c r="GF9" s="163"/>
      <c r="GG9" s="163"/>
      <c r="GH9" s="163"/>
      <c r="GI9" s="163"/>
      <c r="GJ9" s="163"/>
      <c r="GK9" s="163"/>
      <c r="GL9" s="163"/>
      <c r="GM9" s="163"/>
      <c r="GN9" s="163"/>
      <c r="GO9" s="163"/>
      <c r="GP9" s="163"/>
      <c r="GQ9" s="163"/>
      <c r="GR9" s="163"/>
      <c r="GS9" s="163"/>
      <c r="GT9" s="163"/>
      <c r="GU9" s="163"/>
      <c r="GV9" s="163"/>
      <c r="GW9" s="163"/>
      <c r="GX9" s="163"/>
      <c r="GY9" s="163"/>
      <c r="GZ9" s="163"/>
      <c r="HA9" s="163"/>
      <c r="HB9" s="163"/>
      <c r="HC9" s="163"/>
      <c r="HD9" s="163"/>
      <c r="HE9" s="163"/>
      <c r="HF9" s="163"/>
      <c r="HG9" s="163"/>
      <c r="HH9" s="163"/>
      <c r="HI9" s="163"/>
      <c r="HJ9" s="163"/>
      <c r="HK9" s="163"/>
      <c r="HL9" s="163"/>
      <c r="HM9" s="163"/>
      <c r="HN9" s="163"/>
      <c r="HO9" s="163"/>
      <c r="HP9" s="163"/>
      <c r="HQ9" s="163"/>
      <c r="HR9" s="163"/>
      <c r="HS9" s="163"/>
      <c r="HT9" s="163"/>
      <c r="HU9" s="163"/>
      <c r="HV9" s="163"/>
      <c r="HW9" s="163"/>
      <c r="HX9" s="163"/>
      <c r="HY9" s="163"/>
      <c r="HZ9" s="163"/>
      <c r="IA9" s="163"/>
      <c r="IB9" s="163"/>
      <c r="IC9" s="163"/>
      <c r="ID9" s="163"/>
      <c r="IE9" s="163"/>
      <c r="IF9" s="163"/>
      <c r="IG9" s="163"/>
      <c r="IH9" s="163"/>
      <c r="II9" s="163"/>
      <c r="IJ9" s="163"/>
      <c r="IK9" s="163"/>
      <c r="IL9" s="163"/>
      <c r="IM9" s="163"/>
      <c r="IN9" s="163"/>
      <c r="IO9" s="163"/>
      <c r="IP9" s="163"/>
      <c r="IQ9" s="163"/>
      <c r="IR9" s="163"/>
      <c r="IS9" s="163"/>
      <c r="IT9" s="163"/>
      <c r="IU9" s="163"/>
      <c r="IV9" s="163"/>
    </row>
    <row r="10" spans="1:256" s="169" customFormat="1" x14ac:dyDescent="0.25">
      <c r="A10" s="165" t="s">
        <v>15</v>
      </c>
      <c r="B10" s="166" t="s">
        <v>16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 t="s">
        <v>16</v>
      </c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 t="s">
        <v>16</v>
      </c>
      <c r="AC10" s="166"/>
      <c r="AD10" s="166"/>
      <c r="AE10" s="166"/>
      <c r="AF10" s="166"/>
      <c r="AG10" s="166"/>
      <c r="AH10" s="166" t="s">
        <v>17</v>
      </c>
      <c r="AI10" s="166" t="s">
        <v>18</v>
      </c>
      <c r="AJ10" s="166" t="s">
        <v>19</v>
      </c>
      <c r="AK10" s="166" t="s">
        <v>20</v>
      </c>
      <c r="AL10" s="170" t="s">
        <v>21</v>
      </c>
      <c r="AM10" s="166" t="s">
        <v>21</v>
      </c>
      <c r="AN10" s="170" t="s">
        <v>22</v>
      </c>
      <c r="AO10" s="170">
        <v>4.7222222222222221E-2</v>
      </c>
      <c r="AP10" s="166" t="s">
        <v>18</v>
      </c>
      <c r="AQ10" s="171">
        <v>4.5138888888888888E-2</v>
      </c>
      <c r="AR10" s="170">
        <v>3.2986111111111112E-2</v>
      </c>
      <c r="AS10" s="170">
        <v>4.5138888888888888E-2</v>
      </c>
      <c r="AT10" s="170">
        <v>4.7222222222222221E-2</v>
      </c>
      <c r="AU10" s="170">
        <v>4.5138888888888888E-2</v>
      </c>
      <c r="AV10" s="172">
        <v>5.1388888888888894E-2</v>
      </c>
      <c r="AW10" s="172">
        <v>4.027777777777778E-2</v>
      </c>
      <c r="AX10" s="170">
        <v>4.1666666666666664E-2</v>
      </c>
      <c r="AY10" s="170">
        <v>5.6944444444444443E-2</v>
      </c>
      <c r="AZ10" s="170">
        <v>5.9722222222222225E-2</v>
      </c>
      <c r="BA10" s="170">
        <v>5.7638888888888885E-2</v>
      </c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</row>
    <row r="11" spans="1:256" s="169" customFormat="1" hidden="1" x14ac:dyDescent="0.25">
      <c r="A11" s="173" t="s">
        <v>23</v>
      </c>
      <c r="B11" s="174" t="s">
        <v>16</v>
      </c>
      <c r="C11" s="175">
        <v>0</v>
      </c>
      <c r="D11" s="175">
        <v>0</v>
      </c>
      <c r="E11" s="175">
        <v>0</v>
      </c>
      <c r="F11" s="175">
        <v>0</v>
      </c>
      <c r="G11" s="175">
        <v>0</v>
      </c>
      <c r="H11" s="175">
        <v>0</v>
      </c>
      <c r="I11" s="175">
        <v>0</v>
      </c>
      <c r="J11" s="175">
        <v>0</v>
      </c>
      <c r="K11" s="175">
        <v>0</v>
      </c>
      <c r="L11" s="175">
        <v>0</v>
      </c>
      <c r="M11" s="175">
        <v>0</v>
      </c>
      <c r="N11" s="175">
        <v>0</v>
      </c>
      <c r="O11" s="174" t="s">
        <v>16</v>
      </c>
      <c r="P11" s="175">
        <v>33.362741551642081</v>
      </c>
      <c r="Q11" s="175">
        <v>33.077771883289131</v>
      </c>
      <c r="R11" s="175">
        <v>49.650543259557331</v>
      </c>
      <c r="S11" s="175">
        <v>65.447679724494208</v>
      </c>
      <c r="T11" s="175">
        <v>70.098489154824222</v>
      </c>
      <c r="U11" s="175">
        <v>65.641173087981599</v>
      </c>
      <c r="V11" s="175">
        <v>80.193734939759011</v>
      </c>
      <c r="W11" s="175">
        <v>51.797252367353082</v>
      </c>
      <c r="X11" s="175">
        <v>66.125382585751964</v>
      </c>
      <c r="Y11" s="175">
        <v>114.31772471156427</v>
      </c>
      <c r="Z11" s="175">
        <v>95.620932768019358</v>
      </c>
      <c r="AA11" s="175">
        <v>60.377260140087955</v>
      </c>
      <c r="AB11" s="174" t="s">
        <v>16</v>
      </c>
      <c r="AC11" s="175">
        <v>36.356117900790792</v>
      </c>
      <c r="AD11" s="175">
        <v>98.982387898433288</v>
      </c>
      <c r="AE11" s="175">
        <v>30.385543744889617</v>
      </c>
      <c r="AF11" s="175">
        <v>25.402080924855497</v>
      </c>
      <c r="AG11" s="175">
        <v>22.68611388611389</v>
      </c>
      <c r="AH11" s="175">
        <v>74.015480378890402</v>
      </c>
      <c r="AI11" s="174" t="s">
        <v>16</v>
      </c>
      <c r="AJ11" s="175">
        <v>50.746642435256703</v>
      </c>
      <c r="AK11" s="175">
        <v>22.104406779661019</v>
      </c>
      <c r="AL11" s="175">
        <v>16.698456132130723</v>
      </c>
      <c r="AM11" s="175">
        <v>12.361901312811222</v>
      </c>
      <c r="AN11" s="175">
        <v>14.971407543698247</v>
      </c>
      <c r="AO11" s="175">
        <v>19.280434885369893</v>
      </c>
      <c r="AP11" s="174" t="s">
        <v>16</v>
      </c>
      <c r="AQ11" s="175">
        <f t="shared" ref="AQ11:BE11" si="4">IFERROR(((((1-AQ12)*AQ13)/(AQ12))*24),0)</f>
        <v>13.486957112142125</v>
      </c>
      <c r="AR11" s="175">
        <f t="shared" si="4"/>
        <v>17.148437792329286</v>
      </c>
      <c r="AS11" s="175">
        <f t="shared" si="4"/>
        <v>17.712307875044544</v>
      </c>
      <c r="AT11" s="175">
        <f t="shared" si="4"/>
        <v>14.177266187050366</v>
      </c>
      <c r="AU11" s="175">
        <f t="shared" si="4"/>
        <v>15.32941979522184</v>
      </c>
      <c r="AV11" s="175">
        <f t="shared" si="4"/>
        <v>21.27296106679367</v>
      </c>
      <c r="AW11" s="175">
        <f t="shared" si="4"/>
        <v>13.81353687282523</v>
      </c>
      <c r="AX11" s="175">
        <f t="shared" si="4"/>
        <v>8.3300920411478092</v>
      </c>
      <c r="AY11" s="175">
        <f t="shared" si="4"/>
        <v>11.950393013100436</v>
      </c>
      <c r="AZ11" s="175">
        <f t="shared" si="4"/>
        <v>17.907319090282556</v>
      </c>
      <c r="BA11" s="176">
        <f t="shared" si="4"/>
        <v>16.44613722560625</v>
      </c>
      <c r="BB11" s="165" t="s">
        <v>24</v>
      </c>
      <c r="BC11" s="177" t="s">
        <v>16</v>
      </c>
      <c r="BD11" s="167">
        <f>IFERROR(((((1-BD12)*BD13)/(BD12))*24),0)</f>
        <v>15.259319227230904</v>
      </c>
      <c r="BE11" s="167">
        <f t="shared" si="4"/>
        <v>16.44613722560625</v>
      </c>
      <c r="BF11" s="167">
        <f>IFERROR(((((1-BF12)*BF13)/(BF12))*24),0)</f>
        <v>6.112080961416825</v>
      </c>
      <c r="BG11" s="167">
        <f t="shared" ref="BG11:BR11" si="5">IFERROR(((((1-BG12)*BG13)/(BG12))*24),0)</f>
        <v>5.1317081400253031</v>
      </c>
      <c r="BH11" s="167">
        <f t="shared" si="5"/>
        <v>0</v>
      </c>
      <c r="BI11" s="167">
        <f t="shared" si="5"/>
        <v>0</v>
      </c>
      <c r="BJ11" s="167">
        <f t="shared" si="5"/>
        <v>0</v>
      </c>
      <c r="BK11" s="167">
        <f t="shared" si="5"/>
        <v>0</v>
      </c>
      <c r="BL11" s="167">
        <f t="shared" si="5"/>
        <v>0</v>
      </c>
      <c r="BM11" s="167">
        <f t="shared" si="5"/>
        <v>0</v>
      </c>
      <c r="BN11" s="167">
        <f t="shared" si="5"/>
        <v>0</v>
      </c>
      <c r="BO11" s="167">
        <f t="shared" si="5"/>
        <v>0</v>
      </c>
      <c r="BP11" s="167">
        <f t="shared" si="5"/>
        <v>0</v>
      </c>
      <c r="BQ11" s="167">
        <f t="shared" si="5"/>
        <v>0</v>
      </c>
      <c r="BR11" s="167">
        <f t="shared" si="5"/>
        <v>0</v>
      </c>
    </row>
    <row r="12" spans="1:256" s="187" customFormat="1" hidden="1" x14ac:dyDescent="0.2">
      <c r="A12" s="178" t="s">
        <v>25</v>
      </c>
      <c r="B12" s="179"/>
      <c r="C12" s="180">
        <v>0</v>
      </c>
      <c r="D12" s="180">
        <v>0</v>
      </c>
      <c r="E12" s="180">
        <v>0</v>
      </c>
      <c r="F12" s="180">
        <v>0</v>
      </c>
      <c r="G12" s="180">
        <v>0</v>
      </c>
      <c r="H12" s="180">
        <v>0</v>
      </c>
      <c r="I12" s="180">
        <v>0</v>
      </c>
      <c r="J12" s="180">
        <v>0</v>
      </c>
      <c r="K12" s="180">
        <v>0</v>
      </c>
      <c r="L12" s="180">
        <v>0</v>
      </c>
      <c r="M12" s="180">
        <v>0</v>
      </c>
      <c r="N12" s="180">
        <v>0</v>
      </c>
      <c r="O12" s="179"/>
      <c r="P12" s="180">
        <v>0.63029999999999997</v>
      </c>
      <c r="Q12" s="180">
        <v>0.67859999999999998</v>
      </c>
      <c r="R12" s="180">
        <v>0.74550000000000005</v>
      </c>
      <c r="S12" s="180">
        <v>0.69689999999999996</v>
      </c>
      <c r="T12" s="180">
        <v>0.66849999999999998</v>
      </c>
      <c r="U12" s="180">
        <v>0.6956</v>
      </c>
      <c r="V12" s="180">
        <v>0.62250000000000005</v>
      </c>
      <c r="W12" s="180">
        <v>0.6653</v>
      </c>
      <c r="X12" s="180">
        <v>0.56850000000000001</v>
      </c>
      <c r="Y12" s="180">
        <v>0.37269999999999998</v>
      </c>
      <c r="Z12" s="180">
        <v>0.49530000000000002</v>
      </c>
      <c r="AA12" s="180">
        <v>0.6139</v>
      </c>
      <c r="AB12" s="179"/>
      <c r="AC12" s="180">
        <v>0.69550000000000001</v>
      </c>
      <c r="AD12" s="180">
        <v>0.55530000000000002</v>
      </c>
      <c r="AE12" s="180">
        <v>0.73380000000000001</v>
      </c>
      <c r="AF12" s="180">
        <v>0.77849999999999997</v>
      </c>
      <c r="AG12" s="180">
        <v>0.80079999999999996</v>
      </c>
      <c r="AH12" s="180">
        <v>0.59119999999999995</v>
      </c>
      <c r="AI12" s="179"/>
      <c r="AJ12" s="180">
        <v>0.6603</v>
      </c>
      <c r="AK12" s="180">
        <v>0.8024</v>
      </c>
      <c r="AL12" s="180">
        <v>0.85370000000000001</v>
      </c>
      <c r="AM12" s="180">
        <v>0.88360000000000005</v>
      </c>
      <c r="AN12" s="180">
        <v>0.86960000000000004</v>
      </c>
      <c r="AO12" s="180">
        <v>0.84619999999999995</v>
      </c>
      <c r="AP12" s="179"/>
      <c r="AQ12" s="180">
        <f t="shared" ref="AQ12:BA12" si="6">AQ4</f>
        <v>0.88370000000000004</v>
      </c>
      <c r="AR12" s="180">
        <f t="shared" si="6"/>
        <v>0.85519999999999996</v>
      </c>
      <c r="AS12" s="180">
        <f t="shared" si="6"/>
        <v>0.84189999999999998</v>
      </c>
      <c r="AT12" s="180">
        <f t="shared" si="6"/>
        <v>0.88959999999999995</v>
      </c>
      <c r="AU12" s="180">
        <f t="shared" si="6"/>
        <v>0.879</v>
      </c>
      <c r="AV12" s="180">
        <f t="shared" si="6"/>
        <v>0.83989999999999998</v>
      </c>
      <c r="AW12" s="180">
        <f t="shared" si="6"/>
        <v>0.89090000000000003</v>
      </c>
      <c r="AX12" s="180">
        <f t="shared" si="6"/>
        <v>0.92349999999999999</v>
      </c>
      <c r="AY12" s="180">
        <f t="shared" si="6"/>
        <v>0.8931</v>
      </c>
      <c r="AZ12" s="180">
        <f t="shared" si="6"/>
        <v>0.87060000000000004</v>
      </c>
      <c r="BA12" s="181">
        <f t="shared" si="6"/>
        <v>0.87009999999999998</v>
      </c>
      <c r="BB12" s="182" t="s">
        <v>25</v>
      </c>
      <c r="BC12" s="183"/>
      <c r="BD12" s="184">
        <f>BD4</f>
        <v>0.86960000000000004</v>
      </c>
      <c r="BE12" s="184">
        <f>BE4</f>
        <v>0.87009999999999998</v>
      </c>
      <c r="BF12" s="183">
        <f>BF4</f>
        <v>0.9486</v>
      </c>
      <c r="BG12" s="183">
        <f>BG4</f>
        <v>0.94840000000000002</v>
      </c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5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  <c r="DQ12" s="186"/>
      <c r="DR12" s="186"/>
      <c r="DS12" s="186"/>
      <c r="DT12" s="186"/>
      <c r="DU12" s="186"/>
      <c r="DV12" s="186"/>
      <c r="DW12" s="186"/>
      <c r="DX12" s="186"/>
      <c r="DY12" s="186"/>
      <c r="DZ12" s="186"/>
      <c r="EA12" s="186"/>
      <c r="EB12" s="186"/>
      <c r="EC12" s="186"/>
      <c r="ED12" s="186"/>
      <c r="EE12" s="186"/>
      <c r="EF12" s="186"/>
      <c r="EG12" s="186"/>
      <c r="EH12" s="186"/>
      <c r="EI12" s="186"/>
      <c r="EJ12" s="186"/>
      <c r="EK12" s="186"/>
      <c r="EL12" s="186"/>
      <c r="EM12" s="186"/>
      <c r="EN12" s="186"/>
      <c r="EO12" s="186"/>
      <c r="EP12" s="186"/>
      <c r="EQ12" s="186"/>
      <c r="ER12" s="186"/>
      <c r="ES12" s="186"/>
      <c r="ET12" s="186"/>
      <c r="EU12" s="186"/>
      <c r="EV12" s="186"/>
      <c r="EW12" s="186"/>
      <c r="EX12" s="186"/>
      <c r="EY12" s="186"/>
      <c r="EZ12" s="186"/>
      <c r="FA12" s="186"/>
      <c r="FB12" s="186"/>
      <c r="FC12" s="186"/>
      <c r="FD12" s="186"/>
      <c r="FE12" s="186"/>
      <c r="FF12" s="186"/>
      <c r="FG12" s="186"/>
      <c r="FH12" s="186"/>
      <c r="FI12" s="186"/>
      <c r="FJ12" s="186"/>
      <c r="FK12" s="186"/>
      <c r="FL12" s="186"/>
      <c r="FM12" s="186"/>
      <c r="FN12" s="186"/>
      <c r="FO12" s="186"/>
      <c r="FP12" s="186"/>
      <c r="FQ12" s="186"/>
      <c r="FR12" s="186"/>
      <c r="FS12" s="186"/>
      <c r="FT12" s="186"/>
      <c r="FU12" s="186"/>
      <c r="FV12" s="186"/>
      <c r="FW12" s="186"/>
      <c r="FX12" s="186"/>
      <c r="FY12" s="186"/>
      <c r="FZ12" s="186"/>
      <c r="GA12" s="186"/>
      <c r="GB12" s="186"/>
      <c r="GC12" s="186"/>
      <c r="GD12" s="186"/>
      <c r="GE12" s="186"/>
      <c r="GF12" s="186"/>
      <c r="GG12" s="186"/>
      <c r="GH12" s="186"/>
      <c r="GI12" s="186"/>
      <c r="GJ12" s="186"/>
      <c r="GK12" s="186"/>
      <c r="GL12" s="186"/>
      <c r="GM12" s="186"/>
      <c r="GN12" s="186"/>
      <c r="GO12" s="186"/>
      <c r="GP12" s="186"/>
      <c r="GQ12" s="186"/>
      <c r="GR12" s="186"/>
      <c r="GS12" s="186"/>
      <c r="GT12" s="186"/>
      <c r="GU12" s="186"/>
      <c r="GV12" s="186"/>
      <c r="GW12" s="186"/>
      <c r="GX12" s="186"/>
      <c r="GY12" s="186"/>
      <c r="GZ12" s="186"/>
      <c r="HA12" s="186"/>
      <c r="HB12" s="186"/>
      <c r="HC12" s="186"/>
      <c r="HD12" s="186"/>
      <c r="HE12" s="186"/>
      <c r="HF12" s="186"/>
      <c r="HG12" s="186"/>
      <c r="HH12" s="186"/>
      <c r="HI12" s="186"/>
      <c r="HJ12" s="186"/>
      <c r="HK12" s="186"/>
      <c r="HL12" s="186"/>
      <c r="HM12" s="186"/>
      <c r="HN12" s="186"/>
      <c r="HO12" s="186"/>
      <c r="HP12" s="186"/>
      <c r="HQ12" s="186"/>
      <c r="HR12" s="186"/>
      <c r="HS12" s="186"/>
      <c r="HT12" s="186"/>
      <c r="HU12" s="186"/>
      <c r="HV12" s="186"/>
      <c r="HW12" s="186"/>
      <c r="HX12" s="186"/>
      <c r="HY12" s="186"/>
      <c r="HZ12" s="186"/>
      <c r="IA12" s="186"/>
      <c r="IB12" s="186"/>
      <c r="IC12" s="186"/>
      <c r="ID12" s="186"/>
      <c r="IE12" s="186"/>
      <c r="IF12" s="186"/>
      <c r="IG12" s="186"/>
      <c r="IH12" s="186"/>
      <c r="II12" s="186"/>
      <c r="IJ12" s="186"/>
      <c r="IK12" s="186"/>
      <c r="IL12" s="186"/>
      <c r="IM12" s="186"/>
      <c r="IN12" s="186"/>
      <c r="IO12" s="186"/>
      <c r="IP12" s="186"/>
      <c r="IQ12" s="186"/>
      <c r="IR12" s="186"/>
      <c r="IS12" s="186"/>
      <c r="IT12" s="186"/>
      <c r="IU12" s="186"/>
      <c r="IV12" s="186"/>
    </row>
    <row r="13" spans="1:256" s="196" customFormat="1" hidden="1" x14ac:dyDescent="0.2">
      <c r="A13" s="188" t="s">
        <v>26</v>
      </c>
      <c r="B13" s="189"/>
      <c r="C13" s="190">
        <v>0</v>
      </c>
      <c r="D13" s="190">
        <v>0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1</v>
      </c>
      <c r="K13" s="190">
        <v>0.95</v>
      </c>
      <c r="L13" s="190">
        <v>3.17</v>
      </c>
      <c r="M13" s="190">
        <v>2.95</v>
      </c>
      <c r="N13" s="190">
        <v>3.22</v>
      </c>
      <c r="O13" s="189"/>
      <c r="P13" s="190">
        <v>2.37</v>
      </c>
      <c r="Q13" s="190">
        <v>2.91</v>
      </c>
      <c r="R13" s="190">
        <v>6.06</v>
      </c>
      <c r="S13" s="190">
        <v>6.27</v>
      </c>
      <c r="T13" s="190">
        <v>5.89</v>
      </c>
      <c r="U13" s="190">
        <v>6.25</v>
      </c>
      <c r="V13" s="190">
        <v>5.51</v>
      </c>
      <c r="W13" s="190">
        <v>4.29</v>
      </c>
      <c r="X13" s="190">
        <v>3.63</v>
      </c>
      <c r="Y13" s="190">
        <v>2.83</v>
      </c>
      <c r="Z13" s="190">
        <v>3.91</v>
      </c>
      <c r="AA13" s="190">
        <v>4</v>
      </c>
      <c r="AB13" s="189"/>
      <c r="AC13" s="190">
        <v>3.46</v>
      </c>
      <c r="AD13" s="190">
        <v>5.15</v>
      </c>
      <c r="AE13" s="190">
        <v>3.49</v>
      </c>
      <c r="AF13" s="190">
        <v>3.72</v>
      </c>
      <c r="AG13" s="190">
        <v>3.8</v>
      </c>
      <c r="AH13" s="190">
        <v>4.46</v>
      </c>
      <c r="AI13" s="189"/>
      <c r="AJ13" s="190">
        <v>4.1100000000000003</v>
      </c>
      <c r="AK13" s="190">
        <v>3.74</v>
      </c>
      <c r="AL13" s="190">
        <v>4.0599999999999996</v>
      </c>
      <c r="AM13" s="190">
        <v>3.91</v>
      </c>
      <c r="AN13" s="190">
        <v>4.16</v>
      </c>
      <c r="AO13" s="190">
        <v>4.42</v>
      </c>
      <c r="AP13" s="189"/>
      <c r="AQ13" s="190">
        <f t="shared" ref="AQ13:BA13" si="7">AQ7</f>
        <v>4.2699999999999996</v>
      </c>
      <c r="AR13" s="190">
        <f t="shared" si="7"/>
        <v>4.22</v>
      </c>
      <c r="AS13" s="190">
        <f t="shared" si="7"/>
        <v>3.93</v>
      </c>
      <c r="AT13" s="190">
        <f t="shared" si="7"/>
        <v>4.76</v>
      </c>
      <c r="AU13" s="190">
        <f t="shared" si="7"/>
        <v>4.6399999999999997</v>
      </c>
      <c r="AV13" s="190">
        <f t="shared" si="7"/>
        <v>4.6500000000000004</v>
      </c>
      <c r="AW13" s="190">
        <f t="shared" si="7"/>
        <v>4.7</v>
      </c>
      <c r="AX13" s="190">
        <f t="shared" si="7"/>
        <v>4.1900000000000004</v>
      </c>
      <c r="AY13" s="190">
        <f t="shared" si="7"/>
        <v>4.16</v>
      </c>
      <c r="AZ13" s="190">
        <f t="shared" si="7"/>
        <v>5.0199999999999996</v>
      </c>
      <c r="BA13" s="191">
        <f t="shared" si="7"/>
        <v>4.59</v>
      </c>
      <c r="BB13" s="192" t="s">
        <v>26</v>
      </c>
      <c r="BC13" s="193"/>
      <c r="BD13" s="194">
        <f>BD7</f>
        <v>4.24</v>
      </c>
      <c r="BE13" s="194">
        <f>BE7</f>
        <v>4.59</v>
      </c>
      <c r="BF13" s="193">
        <f>BF7</f>
        <v>4.7</v>
      </c>
      <c r="BG13" s="193">
        <f>BG7</f>
        <v>3.93</v>
      </c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5"/>
      <c r="CK13" s="195"/>
      <c r="CL13" s="195"/>
      <c r="CM13" s="195"/>
      <c r="CN13" s="195"/>
      <c r="CO13" s="195"/>
      <c r="CP13" s="195"/>
      <c r="CQ13" s="195"/>
      <c r="CR13" s="195"/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195"/>
      <c r="DD13" s="195"/>
      <c r="DE13" s="195"/>
      <c r="DF13" s="195"/>
      <c r="DG13" s="195"/>
      <c r="DH13" s="195"/>
      <c r="DI13" s="195"/>
      <c r="DJ13" s="195"/>
      <c r="DK13" s="195"/>
      <c r="DL13" s="195"/>
      <c r="DM13" s="195"/>
      <c r="DN13" s="195"/>
      <c r="DO13" s="195"/>
      <c r="DP13" s="195"/>
      <c r="DQ13" s="195"/>
      <c r="DR13" s="195"/>
      <c r="DS13" s="195"/>
      <c r="DT13" s="195"/>
      <c r="DU13" s="195"/>
      <c r="DV13" s="195"/>
      <c r="DW13" s="195"/>
      <c r="DX13" s="195"/>
      <c r="DY13" s="195"/>
      <c r="DZ13" s="195"/>
      <c r="EA13" s="195"/>
      <c r="EB13" s="195"/>
      <c r="EC13" s="195"/>
      <c r="ED13" s="195"/>
      <c r="EE13" s="195"/>
      <c r="EF13" s="195"/>
      <c r="EG13" s="195"/>
      <c r="EH13" s="195"/>
      <c r="EI13" s="195"/>
      <c r="EJ13" s="195"/>
      <c r="EK13" s="195"/>
      <c r="EL13" s="195"/>
      <c r="EM13" s="195"/>
      <c r="EN13" s="195"/>
      <c r="EO13" s="195"/>
      <c r="EP13" s="195"/>
      <c r="EQ13" s="195"/>
      <c r="ER13" s="195"/>
      <c r="ES13" s="195"/>
      <c r="ET13" s="195"/>
      <c r="EU13" s="195"/>
      <c r="EV13" s="195"/>
      <c r="EW13" s="195"/>
      <c r="EX13" s="195"/>
      <c r="EY13" s="195"/>
      <c r="EZ13" s="195"/>
      <c r="FA13" s="195"/>
      <c r="FB13" s="195"/>
      <c r="FC13" s="195"/>
      <c r="FD13" s="195"/>
      <c r="FE13" s="195"/>
      <c r="FF13" s="195"/>
      <c r="FG13" s="195"/>
      <c r="FH13" s="195"/>
      <c r="FI13" s="195"/>
      <c r="FJ13" s="195"/>
      <c r="FK13" s="195"/>
      <c r="FL13" s="195"/>
      <c r="FM13" s="195"/>
      <c r="FN13" s="195"/>
      <c r="FO13" s="195"/>
      <c r="FP13" s="195"/>
      <c r="FQ13" s="195"/>
      <c r="FR13" s="195"/>
      <c r="FS13" s="195"/>
      <c r="FT13" s="195"/>
      <c r="FU13" s="195"/>
      <c r="FV13" s="195"/>
      <c r="FW13" s="195"/>
      <c r="FX13" s="195"/>
      <c r="FY13" s="195"/>
      <c r="FZ13" s="195"/>
      <c r="GA13" s="195"/>
      <c r="GB13" s="195"/>
      <c r="GC13" s="195"/>
      <c r="GD13" s="195"/>
      <c r="GE13" s="195"/>
      <c r="GF13" s="195"/>
      <c r="GG13" s="195"/>
      <c r="GH13" s="195"/>
      <c r="GI13" s="195"/>
      <c r="GJ13" s="195"/>
      <c r="GK13" s="195"/>
      <c r="GL13" s="195"/>
      <c r="GM13" s="195"/>
      <c r="GN13" s="195"/>
      <c r="GO13" s="195"/>
      <c r="GP13" s="195"/>
      <c r="GQ13" s="195"/>
      <c r="GR13" s="195"/>
      <c r="GS13" s="195"/>
      <c r="GT13" s="195"/>
      <c r="GU13" s="195"/>
      <c r="GV13" s="195"/>
      <c r="GW13" s="195"/>
      <c r="GX13" s="195"/>
      <c r="GY13" s="195"/>
      <c r="GZ13" s="195"/>
      <c r="HA13" s="195"/>
      <c r="HB13" s="195"/>
      <c r="HC13" s="195"/>
      <c r="HD13" s="195"/>
      <c r="HE13" s="195"/>
      <c r="HF13" s="195"/>
      <c r="HG13" s="195"/>
      <c r="HH13" s="195"/>
      <c r="HI13" s="195"/>
      <c r="HJ13" s="195"/>
      <c r="HK13" s="195"/>
      <c r="HL13" s="195"/>
      <c r="HM13" s="195"/>
      <c r="HN13" s="195"/>
      <c r="HO13" s="195"/>
      <c r="HP13" s="195"/>
      <c r="HQ13" s="195"/>
      <c r="HR13" s="195"/>
      <c r="HS13" s="195"/>
      <c r="HT13" s="195"/>
      <c r="HU13" s="195"/>
      <c r="HV13" s="195"/>
      <c r="HW13" s="195"/>
      <c r="HX13" s="195"/>
      <c r="HY13" s="195"/>
      <c r="HZ13" s="195"/>
      <c r="IA13" s="195"/>
      <c r="IB13" s="195"/>
      <c r="IC13" s="195"/>
      <c r="ID13" s="195"/>
      <c r="IE13" s="195"/>
      <c r="IF13" s="195"/>
      <c r="IG13" s="195"/>
      <c r="IH13" s="195"/>
      <c r="II13" s="195"/>
      <c r="IJ13" s="195"/>
      <c r="IK13" s="195"/>
      <c r="IL13" s="195"/>
      <c r="IM13" s="195"/>
      <c r="IN13" s="195"/>
      <c r="IO13" s="195"/>
      <c r="IP13" s="195"/>
      <c r="IQ13" s="195"/>
      <c r="IR13" s="195"/>
      <c r="IS13" s="195"/>
      <c r="IT13" s="195"/>
      <c r="IU13" s="195"/>
      <c r="IV13" s="195"/>
    </row>
    <row r="14" spans="1:256" s="159" customFormat="1" x14ac:dyDescent="0.25">
      <c r="A14" s="197" t="s">
        <v>27</v>
      </c>
      <c r="B14" s="155" t="s">
        <v>28</v>
      </c>
      <c r="C14" s="198">
        <v>0</v>
      </c>
      <c r="D14" s="198">
        <v>0</v>
      </c>
      <c r="E14" s="198">
        <v>0</v>
      </c>
      <c r="F14" s="198">
        <v>0</v>
      </c>
      <c r="G14" s="198">
        <v>0</v>
      </c>
      <c r="H14" s="198">
        <v>0</v>
      </c>
      <c r="I14" s="198">
        <v>0</v>
      </c>
      <c r="J14" s="198">
        <v>0</v>
      </c>
      <c r="K14" s="198">
        <v>0</v>
      </c>
      <c r="L14" s="198">
        <v>0</v>
      </c>
      <c r="M14" s="198">
        <v>0</v>
      </c>
      <c r="N14" s="198">
        <v>0</v>
      </c>
      <c r="O14" s="155" t="s">
        <v>28</v>
      </c>
      <c r="P14" s="198">
        <v>1.201923076923077E-2</v>
      </c>
      <c r="Q14" s="198">
        <v>1.834862385321101E-2</v>
      </c>
      <c r="R14" s="198">
        <v>4.736842105263158E-2</v>
      </c>
      <c r="S14" s="198">
        <v>0</v>
      </c>
      <c r="T14" s="198">
        <v>3.6842105263157891E-2</v>
      </c>
      <c r="U14" s="198">
        <v>1.0638297872340425E-2</v>
      </c>
      <c r="V14" s="198">
        <v>5.5555555555555558E-3</v>
      </c>
      <c r="W14" s="198">
        <v>0</v>
      </c>
      <c r="X14" s="198">
        <v>1.1450381679389313E-2</v>
      </c>
      <c r="Y14" s="198">
        <v>4.5454545454545452E-3</v>
      </c>
      <c r="Z14" s="198">
        <v>3.1746031746031744E-2</v>
      </c>
      <c r="AA14" s="198">
        <v>4.6692607003891051E-2</v>
      </c>
      <c r="AB14" s="155" t="s">
        <v>28</v>
      </c>
      <c r="AC14" s="198">
        <v>2.5423728813559324E-2</v>
      </c>
      <c r="AD14" s="198">
        <v>6.6225165562913907E-3</v>
      </c>
      <c r="AE14" s="198">
        <v>1.8867924528301886E-2</v>
      </c>
      <c r="AF14" s="198">
        <v>3.8860103626943004E-2</v>
      </c>
      <c r="AG14" s="198">
        <v>7.7306733167082295E-2</v>
      </c>
      <c r="AH14" s="198">
        <v>2.7450980392156862E-2</v>
      </c>
      <c r="AI14" s="155" t="s">
        <v>29</v>
      </c>
      <c r="AJ14" s="198">
        <v>4.142011834319527E-2</v>
      </c>
      <c r="AK14" s="198">
        <v>4.0449438202247189E-2</v>
      </c>
      <c r="AL14" s="198">
        <v>2.2727272727272728E-2</v>
      </c>
      <c r="AM14" s="198">
        <v>2.771362586605081E-2</v>
      </c>
      <c r="AN14" s="198">
        <v>3.0303030303030304E-2</v>
      </c>
      <c r="AO14" s="198">
        <v>2.1428571428571429E-2</v>
      </c>
      <c r="AP14" s="155" t="s">
        <v>29</v>
      </c>
      <c r="AQ14" s="198">
        <f t="shared" ref="AQ14:BA14" si="8">IFERROR((AQ15/AQ16),0)</f>
        <v>4.4444444444444446E-2</v>
      </c>
      <c r="AR14" s="198">
        <f t="shared" si="8"/>
        <v>3.9900249376558602E-2</v>
      </c>
      <c r="AS14" s="198">
        <f t="shared" si="8"/>
        <v>2.9345372460496615E-2</v>
      </c>
      <c r="AT14" s="198">
        <f t="shared" si="8"/>
        <v>4.5112781954887216E-2</v>
      </c>
      <c r="AU14" s="198">
        <f t="shared" si="8"/>
        <v>2.5000000000000001E-2</v>
      </c>
      <c r="AV14" s="198">
        <f t="shared" si="8"/>
        <v>5.2631578947368418E-2</v>
      </c>
      <c r="AW14" s="198">
        <f t="shared" si="8"/>
        <v>2.4390243902439025E-2</v>
      </c>
      <c r="AX14" s="198">
        <f t="shared" si="8"/>
        <v>1.4675052410901468E-2</v>
      </c>
      <c r="AY14" s="198">
        <f t="shared" si="8"/>
        <v>1.9417475728155338E-2</v>
      </c>
      <c r="AZ14" s="198">
        <f t="shared" si="8"/>
        <v>1.015228426395939E-2</v>
      </c>
      <c r="BA14" s="198">
        <f t="shared" si="8"/>
        <v>1.6771488469601678E-2</v>
      </c>
      <c r="BB14" s="197" t="s">
        <v>30</v>
      </c>
      <c r="BC14" s="155" t="s">
        <v>31</v>
      </c>
      <c r="BD14" s="156">
        <f t="shared" ref="BD14:BR14" si="9">IFERROR(ROUND((BD15/BD16),4),0)</f>
        <v>1.43E-2</v>
      </c>
      <c r="BE14" s="156">
        <f t="shared" si="9"/>
        <v>1.6799999999999999E-2</v>
      </c>
      <c r="BF14" s="156">
        <f t="shared" si="9"/>
        <v>4.1099999999999998E-2</v>
      </c>
      <c r="BG14" s="156">
        <f t="shared" si="9"/>
        <v>1.7399999999999999E-2</v>
      </c>
      <c r="BH14" s="156">
        <f t="shared" si="9"/>
        <v>0</v>
      </c>
      <c r="BI14" s="156">
        <f t="shared" si="9"/>
        <v>0</v>
      </c>
      <c r="BJ14" s="156">
        <f t="shared" si="9"/>
        <v>0</v>
      </c>
      <c r="BK14" s="156">
        <f t="shared" si="9"/>
        <v>0</v>
      </c>
      <c r="BL14" s="156">
        <f t="shared" si="9"/>
        <v>0</v>
      </c>
      <c r="BM14" s="156">
        <f t="shared" si="9"/>
        <v>0</v>
      </c>
      <c r="BN14" s="156">
        <f t="shared" si="9"/>
        <v>0</v>
      </c>
      <c r="BO14" s="156">
        <f t="shared" si="9"/>
        <v>0</v>
      </c>
      <c r="BP14" s="156">
        <f t="shared" si="9"/>
        <v>0</v>
      </c>
      <c r="BQ14" s="156">
        <f t="shared" si="9"/>
        <v>0</v>
      </c>
      <c r="BR14" s="156">
        <f t="shared" si="9"/>
        <v>0</v>
      </c>
    </row>
    <row r="15" spans="1:256" x14ac:dyDescent="0.25">
      <c r="A15" s="199" t="s">
        <v>32</v>
      </c>
      <c r="B15" s="200"/>
      <c r="C15" s="161">
        <v>0</v>
      </c>
      <c r="D15" s="161">
        <v>0</v>
      </c>
      <c r="E15" s="161">
        <v>0</v>
      </c>
      <c r="F15" s="161">
        <v>0</v>
      </c>
      <c r="G15" s="161">
        <v>0</v>
      </c>
      <c r="H15" s="161">
        <v>0</v>
      </c>
      <c r="I15" s="161">
        <v>0</v>
      </c>
      <c r="J15" s="161">
        <v>0</v>
      </c>
      <c r="K15" s="161">
        <v>0</v>
      </c>
      <c r="L15" s="161">
        <v>0</v>
      </c>
      <c r="M15" s="161">
        <v>0</v>
      </c>
      <c r="N15" s="161">
        <v>0</v>
      </c>
      <c r="O15" s="200"/>
      <c r="P15" s="161">
        <v>5</v>
      </c>
      <c r="Q15" s="161">
        <v>6</v>
      </c>
      <c r="R15" s="161">
        <v>9</v>
      </c>
      <c r="S15" s="161">
        <v>0</v>
      </c>
      <c r="T15" s="161">
        <v>7</v>
      </c>
      <c r="U15" s="161">
        <v>2</v>
      </c>
      <c r="V15" s="161">
        <v>1</v>
      </c>
      <c r="W15" s="161">
        <v>0</v>
      </c>
      <c r="X15" s="161">
        <v>3</v>
      </c>
      <c r="Y15" s="161">
        <v>1</v>
      </c>
      <c r="Z15" s="161">
        <v>8</v>
      </c>
      <c r="AA15" s="161">
        <v>12</v>
      </c>
      <c r="AB15" s="200"/>
      <c r="AC15" s="161">
        <v>9</v>
      </c>
      <c r="AD15" s="161">
        <v>1</v>
      </c>
      <c r="AE15" s="161">
        <v>8</v>
      </c>
      <c r="AF15" s="161">
        <v>15</v>
      </c>
      <c r="AG15" s="161">
        <v>31</v>
      </c>
      <c r="AH15" s="161">
        <v>7</v>
      </c>
      <c r="AI15" s="200"/>
      <c r="AJ15" s="161">
        <v>14</v>
      </c>
      <c r="AK15" s="161">
        <v>18</v>
      </c>
      <c r="AL15" s="161">
        <v>9</v>
      </c>
      <c r="AM15" s="161">
        <v>12</v>
      </c>
      <c r="AN15" s="161">
        <v>12</v>
      </c>
      <c r="AO15" s="161">
        <v>9</v>
      </c>
      <c r="AP15" s="200"/>
      <c r="AQ15" s="161">
        <v>20</v>
      </c>
      <c r="AR15" s="161">
        <v>16</v>
      </c>
      <c r="AS15" s="161">
        <v>13</v>
      </c>
      <c r="AT15" s="161">
        <v>18</v>
      </c>
      <c r="AU15" s="161">
        <v>11</v>
      </c>
      <c r="AV15" s="161">
        <v>21</v>
      </c>
      <c r="AW15" s="161">
        <v>10</v>
      </c>
      <c r="AX15" s="161">
        <v>7</v>
      </c>
      <c r="AY15" s="161">
        <v>8</v>
      </c>
      <c r="AZ15" s="162">
        <v>2</v>
      </c>
      <c r="BA15" s="162">
        <v>8</v>
      </c>
      <c r="BB15" s="199" t="s">
        <v>33</v>
      </c>
      <c r="BC15" s="200"/>
      <c r="BD15" s="162">
        <v>4</v>
      </c>
      <c r="BE15" s="162">
        <f>BA15</f>
        <v>8</v>
      </c>
      <c r="BF15" s="161">
        <v>14</v>
      </c>
      <c r="BG15" s="161">
        <v>7</v>
      </c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</row>
    <row r="16" spans="1:256" x14ac:dyDescent="0.25">
      <c r="A16" s="199" t="s">
        <v>34</v>
      </c>
      <c r="B16" s="200"/>
      <c r="C16" s="201">
        <v>0</v>
      </c>
      <c r="D16" s="201">
        <v>0</v>
      </c>
      <c r="E16" s="201">
        <v>0</v>
      </c>
      <c r="F16" s="201">
        <v>0</v>
      </c>
      <c r="G16" s="201">
        <v>0</v>
      </c>
      <c r="H16" s="201">
        <v>0</v>
      </c>
      <c r="I16" s="201">
        <v>0</v>
      </c>
      <c r="J16" s="201">
        <v>0</v>
      </c>
      <c r="K16" s="201">
        <v>0</v>
      </c>
      <c r="L16" s="201">
        <v>171</v>
      </c>
      <c r="M16" s="201">
        <v>144</v>
      </c>
      <c r="N16" s="201">
        <v>223</v>
      </c>
      <c r="O16" s="200"/>
      <c r="P16" s="201">
        <v>416</v>
      </c>
      <c r="Q16" s="201">
        <v>327</v>
      </c>
      <c r="R16" s="201">
        <v>190</v>
      </c>
      <c r="S16" s="201">
        <v>175</v>
      </c>
      <c r="T16" s="201">
        <v>190</v>
      </c>
      <c r="U16" s="201">
        <v>188</v>
      </c>
      <c r="V16" s="201">
        <v>180</v>
      </c>
      <c r="W16" s="201">
        <v>269</v>
      </c>
      <c r="X16" s="201">
        <v>262</v>
      </c>
      <c r="Y16" s="201">
        <v>220</v>
      </c>
      <c r="Z16" s="201">
        <v>252</v>
      </c>
      <c r="AA16" s="201">
        <v>257</v>
      </c>
      <c r="AB16" s="200"/>
      <c r="AC16" s="201">
        <v>354</v>
      </c>
      <c r="AD16" s="201">
        <v>151</v>
      </c>
      <c r="AE16" s="201">
        <v>424</v>
      </c>
      <c r="AF16" s="201">
        <v>386</v>
      </c>
      <c r="AG16" s="201">
        <v>401</v>
      </c>
      <c r="AH16" s="201">
        <v>255</v>
      </c>
      <c r="AI16" s="200"/>
      <c r="AJ16" s="161">
        <v>338</v>
      </c>
      <c r="AK16" s="161">
        <v>445</v>
      </c>
      <c r="AL16" s="161">
        <v>396</v>
      </c>
      <c r="AM16" s="161">
        <v>433</v>
      </c>
      <c r="AN16" s="161">
        <v>396</v>
      </c>
      <c r="AO16" s="161">
        <v>420</v>
      </c>
      <c r="AP16" s="200"/>
      <c r="AQ16" s="161">
        <v>450</v>
      </c>
      <c r="AR16" s="161">
        <v>401</v>
      </c>
      <c r="AS16" s="161">
        <v>443</v>
      </c>
      <c r="AT16" s="161">
        <v>399</v>
      </c>
      <c r="AU16" s="161">
        <v>440</v>
      </c>
      <c r="AV16" s="161">
        <v>399</v>
      </c>
      <c r="AW16" s="161">
        <v>410</v>
      </c>
      <c r="AX16" s="161">
        <v>477</v>
      </c>
      <c r="AY16" s="161">
        <v>412</v>
      </c>
      <c r="AZ16" s="162">
        <v>197</v>
      </c>
      <c r="BA16" s="162">
        <v>477</v>
      </c>
      <c r="BB16" s="199" t="s">
        <v>34</v>
      </c>
      <c r="BC16" s="200"/>
      <c r="BD16" s="162">
        <f>BA16-AZ16</f>
        <v>280</v>
      </c>
      <c r="BE16" s="162">
        <f>BA16</f>
        <v>477</v>
      </c>
      <c r="BF16" s="161">
        <v>341</v>
      </c>
      <c r="BG16" s="201">
        <v>403</v>
      </c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</row>
    <row r="17" spans="1:256" s="187" customFormat="1" x14ac:dyDescent="0.2">
      <c r="A17" s="202" t="s">
        <v>35</v>
      </c>
      <c r="B17" s="156" t="s">
        <v>36</v>
      </c>
      <c r="C17" s="198">
        <v>0</v>
      </c>
      <c r="D17" s="198">
        <v>0</v>
      </c>
      <c r="E17" s="198">
        <v>0</v>
      </c>
      <c r="F17" s="198">
        <v>0</v>
      </c>
      <c r="G17" s="198">
        <v>0</v>
      </c>
      <c r="H17" s="198">
        <v>0</v>
      </c>
      <c r="I17" s="198">
        <v>0</v>
      </c>
      <c r="J17" s="198">
        <v>0</v>
      </c>
      <c r="K17" s="198">
        <v>0</v>
      </c>
      <c r="L17" s="198">
        <v>0</v>
      </c>
      <c r="M17" s="198">
        <v>0</v>
      </c>
      <c r="N17" s="198">
        <v>0</v>
      </c>
      <c r="O17" s="156" t="s">
        <v>36</v>
      </c>
      <c r="P17" s="198">
        <v>0</v>
      </c>
      <c r="Q17" s="198">
        <v>0</v>
      </c>
      <c r="R17" s="198">
        <v>0</v>
      </c>
      <c r="S17" s="198">
        <v>0</v>
      </c>
      <c r="T17" s="198">
        <v>0</v>
      </c>
      <c r="U17" s="198">
        <v>0</v>
      </c>
      <c r="V17" s="198">
        <v>0</v>
      </c>
      <c r="W17" s="198">
        <v>0</v>
      </c>
      <c r="X17" s="198">
        <v>0</v>
      </c>
      <c r="Y17" s="198">
        <v>0</v>
      </c>
      <c r="Z17" s="198">
        <v>0</v>
      </c>
      <c r="AA17" s="198">
        <v>1.8867924528301886E-2</v>
      </c>
      <c r="AB17" s="156" t="s">
        <v>36</v>
      </c>
      <c r="AC17" s="198">
        <v>1.9607843137254902E-2</v>
      </c>
      <c r="AD17" s="198">
        <v>2.7777777777777776E-2</v>
      </c>
      <c r="AE17" s="198">
        <v>2.5000000000000001E-2</v>
      </c>
      <c r="AF17" s="198">
        <v>0</v>
      </c>
      <c r="AG17" s="198">
        <v>2.3255813953488372E-2</v>
      </c>
      <c r="AH17" s="198">
        <v>2.2222222222222223E-2</v>
      </c>
      <c r="AI17" s="156" t="s">
        <v>37</v>
      </c>
      <c r="AJ17" s="198">
        <v>0</v>
      </c>
      <c r="AK17" s="198">
        <v>0</v>
      </c>
      <c r="AL17" s="198">
        <v>0</v>
      </c>
      <c r="AM17" s="198">
        <v>0</v>
      </c>
      <c r="AN17" s="198">
        <v>0</v>
      </c>
      <c r="AO17" s="203">
        <v>5.128205128205128E-2</v>
      </c>
      <c r="AP17" s="156" t="s">
        <v>37</v>
      </c>
      <c r="AQ17" s="203">
        <f t="shared" ref="AQ17:BA17" si="10">IFERROR(AQ18/AQ19,0)</f>
        <v>0</v>
      </c>
      <c r="AR17" s="203">
        <f t="shared" si="10"/>
        <v>0</v>
      </c>
      <c r="AS17" s="203">
        <f t="shared" si="10"/>
        <v>0</v>
      </c>
      <c r="AT17" s="203">
        <f t="shared" si="10"/>
        <v>0</v>
      </c>
      <c r="AU17" s="203">
        <f t="shared" si="10"/>
        <v>2.3255813953488372E-2</v>
      </c>
      <c r="AV17" s="203">
        <f t="shared" si="10"/>
        <v>2.4390243902439025E-2</v>
      </c>
      <c r="AW17" s="198">
        <f t="shared" si="10"/>
        <v>2.5000000000000001E-2</v>
      </c>
      <c r="AX17" s="198">
        <f t="shared" si="10"/>
        <v>2.9411764705882353E-2</v>
      </c>
      <c r="AY17" s="203">
        <v>0</v>
      </c>
      <c r="AZ17" s="203">
        <f>IFERROR(AZ18/AZ19,0)</f>
        <v>0</v>
      </c>
      <c r="BA17" s="203">
        <f t="shared" si="10"/>
        <v>0</v>
      </c>
      <c r="BB17" s="202" t="s">
        <v>38</v>
      </c>
      <c r="BC17" s="156" t="s">
        <v>37</v>
      </c>
      <c r="BD17" s="156">
        <f t="shared" ref="BD17:BR17" si="11">IFERROR(ROUND((BD18/BD19),4),0)</f>
        <v>0</v>
      </c>
      <c r="BE17" s="156">
        <f t="shared" si="11"/>
        <v>0</v>
      </c>
      <c r="BF17" s="156">
        <f t="shared" si="11"/>
        <v>0.02</v>
      </c>
      <c r="BG17" s="156">
        <f t="shared" si="11"/>
        <v>0</v>
      </c>
      <c r="BH17" s="156">
        <f t="shared" si="11"/>
        <v>0</v>
      </c>
      <c r="BI17" s="156">
        <f t="shared" si="11"/>
        <v>0</v>
      </c>
      <c r="BJ17" s="156">
        <f t="shared" si="11"/>
        <v>0</v>
      </c>
      <c r="BK17" s="156">
        <f t="shared" si="11"/>
        <v>0</v>
      </c>
      <c r="BL17" s="156">
        <f t="shared" si="11"/>
        <v>0</v>
      </c>
      <c r="BM17" s="156">
        <f t="shared" si="11"/>
        <v>0</v>
      </c>
      <c r="BN17" s="156">
        <f t="shared" si="11"/>
        <v>0</v>
      </c>
      <c r="BO17" s="156">
        <f t="shared" si="11"/>
        <v>0</v>
      </c>
      <c r="BP17" s="156">
        <f t="shared" si="11"/>
        <v>0</v>
      </c>
      <c r="BQ17" s="156">
        <f t="shared" si="11"/>
        <v>0</v>
      </c>
      <c r="BR17" s="156">
        <f t="shared" si="11"/>
        <v>0</v>
      </c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186"/>
      <c r="DW17" s="186"/>
      <c r="DX17" s="186"/>
      <c r="DY17" s="186"/>
      <c r="DZ17" s="186"/>
      <c r="EA17" s="186"/>
      <c r="EB17" s="186"/>
      <c r="EC17" s="186"/>
      <c r="ED17" s="186"/>
      <c r="EE17" s="186"/>
      <c r="EF17" s="186"/>
      <c r="EG17" s="186"/>
      <c r="EH17" s="186"/>
      <c r="EI17" s="186"/>
      <c r="EJ17" s="186"/>
      <c r="EK17" s="186"/>
      <c r="EL17" s="186"/>
      <c r="EM17" s="186"/>
      <c r="EN17" s="186"/>
      <c r="EO17" s="186"/>
      <c r="EP17" s="186"/>
      <c r="EQ17" s="186"/>
      <c r="ER17" s="186"/>
      <c r="ES17" s="186"/>
      <c r="ET17" s="186"/>
      <c r="EU17" s="186"/>
      <c r="EV17" s="186"/>
      <c r="EW17" s="186"/>
      <c r="EX17" s="186"/>
      <c r="EY17" s="186"/>
      <c r="EZ17" s="186"/>
      <c r="FA17" s="186"/>
      <c r="FB17" s="186"/>
      <c r="FC17" s="186"/>
      <c r="FD17" s="186"/>
      <c r="FE17" s="186"/>
      <c r="FF17" s="186"/>
      <c r="FG17" s="186"/>
      <c r="FH17" s="186"/>
      <c r="FI17" s="186"/>
      <c r="FJ17" s="186"/>
      <c r="FK17" s="186"/>
      <c r="FL17" s="186"/>
      <c r="FM17" s="186"/>
      <c r="FN17" s="186"/>
      <c r="FO17" s="186"/>
      <c r="FP17" s="186"/>
      <c r="FQ17" s="186"/>
      <c r="FR17" s="186"/>
      <c r="FS17" s="186"/>
      <c r="FT17" s="186"/>
      <c r="FU17" s="186"/>
      <c r="FV17" s="186"/>
      <c r="FW17" s="186"/>
      <c r="FX17" s="186"/>
      <c r="FY17" s="186"/>
      <c r="FZ17" s="186"/>
      <c r="GA17" s="186"/>
      <c r="GB17" s="186"/>
      <c r="GC17" s="186"/>
      <c r="GD17" s="186"/>
      <c r="GE17" s="186"/>
      <c r="GF17" s="186"/>
      <c r="GG17" s="186"/>
      <c r="GH17" s="186"/>
      <c r="GI17" s="186"/>
      <c r="GJ17" s="186"/>
      <c r="GK17" s="186"/>
      <c r="GL17" s="186"/>
      <c r="GM17" s="186"/>
      <c r="GN17" s="186"/>
      <c r="GO17" s="186"/>
      <c r="GP17" s="186"/>
      <c r="GQ17" s="186"/>
      <c r="GR17" s="186"/>
      <c r="GS17" s="186"/>
      <c r="GT17" s="186"/>
      <c r="GU17" s="186"/>
      <c r="GV17" s="186"/>
      <c r="GW17" s="186"/>
      <c r="GX17" s="186"/>
      <c r="GY17" s="186"/>
      <c r="GZ17" s="186"/>
      <c r="HA17" s="186"/>
      <c r="HB17" s="186"/>
      <c r="HC17" s="186"/>
      <c r="HD17" s="186"/>
      <c r="HE17" s="186"/>
      <c r="HF17" s="186"/>
      <c r="HG17" s="186"/>
      <c r="HH17" s="186"/>
      <c r="HI17" s="186"/>
      <c r="HJ17" s="186"/>
      <c r="HK17" s="186"/>
      <c r="HL17" s="186"/>
      <c r="HM17" s="186"/>
      <c r="HN17" s="186"/>
      <c r="HO17" s="186"/>
      <c r="HP17" s="186"/>
      <c r="HQ17" s="186"/>
      <c r="HR17" s="186"/>
      <c r="HS17" s="186"/>
      <c r="HT17" s="186"/>
      <c r="HU17" s="186"/>
      <c r="HV17" s="186"/>
      <c r="HW17" s="186"/>
      <c r="HX17" s="186"/>
      <c r="HY17" s="186"/>
      <c r="HZ17" s="186"/>
      <c r="IA17" s="186"/>
      <c r="IB17" s="186"/>
      <c r="IC17" s="186"/>
      <c r="ID17" s="186"/>
      <c r="IE17" s="186"/>
      <c r="IF17" s="186"/>
      <c r="IG17" s="186"/>
      <c r="IH17" s="186"/>
      <c r="II17" s="186"/>
      <c r="IJ17" s="186"/>
      <c r="IK17" s="186"/>
      <c r="IL17" s="186"/>
      <c r="IM17" s="186"/>
      <c r="IN17" s="186"/>
      <c r="IO17" s="186"/>
      <c r="IP17" s="186"/>
      <c r="IQ17" s="186"/>
      <c r="IR17" s="186"/>
      <c r="IS17" s="186"/>
      <c r="IT17" s="186"/>
      <c r="IU17" s="186"/>
      <c r="IV17" s="186"/>
    </row>
    <row r="18" spans="1:256" s="164" customFormat="1" x14ac:dyDescent="0.2">
      <c r="A18" s="160" t="s">
        <v>39</v>
      </c>
      <c r="B18" s="204"/>
      <c r="C18" s="205">
        <v>0</v>
      </c>
      <c r="D18" s="205">
        <v>0</v>
      </c>
      <c r="E18" s="205">
        <v>0</v>
      </c>
      <c r="F18" s="205">
        <v>0</v>
      </c>
      <c r="G18" s="205">
        <v>0</v>
      </c>
      <c r="H18" s="205">
        <v>0</v>
      </c>
      <c r="I18" s="205">
        <v>0</v>
      </c>
      <c r="J18" s="205">
        <v>0</v>
      </c>
      <c r="K18" s="205">
        <v>0</v>
      </c>
      <c r="L18" s="205">
        <v>0</v>
      </c>
      <c r="M18" s="205">
        <v>0</v>
      </c>
      <c r="N18" s="205">
        <v>0</v>
      </c>
      <c r="O18" s="204"/>
      <c r="P18" s="205">
        <v>0</v>
      </c>
      <c r="Q18" s="205">
        <v>0</v>
      </c>
      <c r="R18" s="205">
        <v>0</v>
      </c>
      <c r="S18" s="205">
        <v>0</v>
      </c>
      <c r="T18" s="205">
        <v>0</v>
      </c>
      <c r="U18" s="205">
        <v>0</v>
      </c>
      <c r="V18" s="205">
        <v>0</v>
      </c>
      <c r="W18" s="205">
        <v>0</v>
      </c>
      <c r="X18" s="205">
        <v>0</v>
      </c>
      <c r="Y18" s="205">
        <v>0</v>
      </c>
      <c r="Z18" s="205">
        <v>0</v>
      </c>
      <c r="AA18" s="205">
        <v>1</v>
      </c>
      <c r="AB18" s="204"/>
      <c r="AC18" s="205">
        <v>1</v>
      </c>
      <c r="AD18" s="205">
        <v>1</v>
      </c>
      <c r="AE18" s="205">
        <v>1</v>
      </c>
      <c r="AF18" s="205">
        <v>0</v>
      </c>
      <c r="AG18" s="205">
        <v>1</v>
      </c>
      <c r="AH18" s="205">
        <v>1</v>
      </c>
      <c r="AI18" s="204"/>
      <c r="AJ18" s="205">
        <v>0</v>
      </c>
      <c r="AK18" s="205">
        <v>0</v>
      </c>
      <c r="AL18" s="205">
        <v>0</v>
      </c>
      <c r="AM18" s="205">
        <v>0</v>
      </c>
      <c r="AN18" s="205">
        <v>0</v>
      </c>
      <c r="AO18" s="205">
        <v>2</v>
      </c>
      <c r="AP18" s="204"/>
      <c r="AQ18" s="205">
        <v>0</v>
      </c>
      <c r="AR18" s="205">
        <v>0</v>
      </c>
      <c r="AS18" s="205">
        <v>0</v>
      </c>
      <c r="AT18" s="205">
        <v>0</v>
      </c>
      <c r="AU18" s="205">
        <v>1</v>
      </c>
      <c r="AV18" s="205">
        <v>1</v>
      </c>
      <c r="AW18" s="205">
        <v>1</v>
      </c>
      <c r="AX18" s="205">
        <v>1</v>
      </c>
      <c r="AY18" s="205">
        <v>0</v>
      </c>
      <c r="AZ18" s="206">
        <v>0</v>
      </c>
      <c r="BA18" s="206">
        <v>0</v>
      </c>
      <c r="BB18" s="160" t="s">
        <v>39</v>
      </c>
      <c r="BC18" s="204"/>
      <c r="BD18" s="206">
        <v>0</v>
      </c>
      <c r="BE18" s="206">
        <f>BA18</f>
        <v>0</v>
      </c>
      <c r="BF18" s="205">
        <v>1</v>
      </c>
      <c r="BG18" s="205">
        <v>0</v>
      </c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3"/>
      <c r="DG18" s="163"/>
      <c r="DH18" s="163"/>
      <c r="DI18" s="163"/>
      <c r="DJ18" s="163"/>
      <c r="DK18" s="163"/>
      <c r="DL18" s="163"/>
      <c r="DM18" s="163"/>
      <c r="DN18" s="163"/>
      <c r="DO18" s="163"/>
      <c r="DP18" s="163"/>
      <c r="DQ18" s="163"/>
      <c r="DR18" s="163"/>
      <c r="DS18" s="163"/>
      <c r="DT18" s="163"/>
      <c r="DU18" s="163"/>
      <c r="DV18" s="163"/>
      <c r="DW18" s="163"/>
      <c r="DX18" s="163"/>
      <c r="DY18" s="163"/>
      <c r="DZ18" s="163"/>
      <c r="EA18" s="163"/>
      <c r="EB18" s="163"/>
      <c r="EC18" s="163"/>
      <c r="ED18" s="163"/>
      <c r="EE18" s="163"/>
      <c r="EF18" s="163"/>
      <c r="EG18" s="163"/>
      <c r="EH18" s="163"/>
      <c r="EI18" s="163"/>
      <c r="EJ18" s="163"/>
      <c r="EK18" s="163"/>
      <c r="EL18" s="163"/>
      <c r="EM18" s="163"/>
      <c r="EN18" s="163"/>
      <c r="EO18" s="163"/>
      <c r="EP18" s="163"/>
      <c r="EQ18" s="163"/>
      <c r="ER18" s="163"/>
      <c r="ES18" s="163"/>
      <c r="ET18" s="163"/>
      <c r="EU18" s="163"/>
      <c r="EV18" s="163"/>
      <c r="EW18" s="163"/>
      <c r="EX18" s="163"/>
      <c r="EY18" s="163"/>
      <c r="EZ18" s="163"/>
      <c r="FA18" s="163"/>
      <c r="FB18" s="163"/>
      <c r="FC18" s="163"/>
      <c r="FD18" s="163"/>
      <c r="FE18" s="163"/>
      <c r="FF18" s="163"/>
      <c r="FG18" s="163"/>
      <c r="FH18" s="163"/>
      <c r="FI18" s="163"/>
      <c r="FJ18" s="163"/>
      <c r="FK18" s="163"/>
      <c r="FL18" s="163"/>
      <c r="FM18" s="163"/>
      <c r="FN18" s="163"/>
      <c r="FO18" s="163"/>
      <c r="FP18" s="163"/>
      <c r="FQ18" s="163"/>
      <c r="FR18" s="163"/>
      <c r="FS18" s="163"/>
      <c r="FT18" s="163"/>
      <c r="FU18" s="163"/>
      <c r="FV18" s="163"/>
      <c r="FW18" s="163"/>
      <c r="FX18" s="163"/>
      <c r="FY18" s="163"/>
      <c r="FZ18" s="163"/>
      <c r="GA18" s="163"/>
      <c r="GB18" s="163"/>
      <c r="GC18" s="163"/>
      <c r="GD18" s="163"/>
      <c r="GE18" s="163"/>
      <c r="GF18" s="163"/>
      <c r="GG18" s="163"/>
      <c r="GH18" s="163"/>
      <c r="GI18" s="163"/>
      <c r="GJ18" s="163"/>
      <c r="GK18" s="163"/>
      <c r="GL18" s="163"/>
      <c r="GM18" s="163"/>
      <c r="GN18" s="163"/>
      <c r="GO18" s="163"/>
      <c r="GP18" s="163"/>
      <c r="GQ18" s="163"/>
      <c r="GR18" s="163"/>
      <c r="GS18" s="163"/>
      <c r="GT18" s="163"/>
      <c r="GU18" s="163"/>
      <c r="GV18" s="163"/>
      <c r="GW18" s="163"/>
      <c r="GX18" s="163"/>
      <c r="GY18" s="163"/>
      <c r="GZ18" s="163"/>
      <c r="HA18" s="163"/>
      <c r="HB18" s="163"/>
      <c r="HC18" s="163"/>
      <c r="HD18" s="163"/>
      <c r="HE18" s="163"/>
      <c r="HF18" s="163"/>
      <c r="HG18" s="163"/>
      <c r="HH18" s="163"/>
      <c r="HI18" s="163"/>
      <c r="HJ18" s="163"/>
      <c r="HK18" s="163"/>
      <c r="HL18" s="163"/>
      <c r="HM18" s="163"/>
      <c r="HN18" s="163"/>
      <c r="HO18" s="163"/>
      <c r="HP18" s="163"/>
      <c r="HQ18" s="163"/>
      <c r="HR18" s="163"/>
      <c r="HS18" s="163"/>
      <c r="HT18" s="163"/>
      <c r="HU18" s="163"/>
      <c r="HV18" s="163"/>
      <c r="HW18" s="163"/>
      <c r="HX18" s="163"/>
      <c r="HY18" s="163"/>
      <c r="HZ18" s="163"/>
      <c r="IA18" s="163"/>
      <c r="IB18" s="163"/>
      <c r="IC18" s="163"/>
      <c r="ID18" s="163"/>
      <c r="IE18" s="163"/>
      <c r="IF18" s="163"/>
      <c r="IG18" s="163"/>
      <c r="IH18" s="163"/>
      <c r="II18" s="163"/>
      <c r="IJ18" s="163"/>
      <c r="IK18" s="163"/>
      <c r="IL18" s="163"/>
      <c r="IM18" s="163"/>
      <c r="IN18" s="163"/>
      <c r="IO18" s="163"/>
      <c r="IP18" s="163"/>
      <c r="IQ18" s="163"/>
      <c r="IR18" s="163"/>
      <c r="IS18" s="163"/>
      <c r="IT18" s="163"/>
      <c r="IU18" s="163"/>
      <c r="IV18" s="163"/>
    </row>
    <row r="19" spans="1:256" s="164" customFormat="1" x14ac:dyDescent="0.2">
      <c r="A19" s="160" t="s">
        <v>40</v>
      </c>
      <c r="B19" s="204"/>
      <c r="C19" s="205">
        <v>0</v>
      </c>
      <c r="D19" s="205">
        <v>0</v>
      </c>
      <c r="E19" s="205">
        <v>0</v>
      </c>
      <c r="F19" s="205">
        <v>0</v>
      </c>
      <c r="G19" s="205">
        <v>0</v>
      </c>
      <c r="H19" s="205">
        <v>0</v>
      </c>
      <c r="I19" s="205">
        <v>0</v>
      </c>
      <c r="J19" s="205">
        <v>0</v>
      </c>
      <c r="K19" s="205">
        <v>0</v>
      </c>
      <c r="L19" s="205">
        <v>0</v>
      </c>
      <c r="M19" s="205">
        <v>0</v>
      </c>
      <c r="N19" s="205">
        <v>0</v>
      </c>
      <c r="O19" s="204"/>
      <c r="P19" s="205">
        <v>0</v>
      </c>
      <c r="Q19" s="205">
        <v>0</v>
      </c>
      <c r="R19" s="205">
        <v>0</v>
      </c>
      <c r="S19" s="205">
        <v>0</v>
      </c>
      <c r="T19" s="205">
        <v>0</v>
      </c>
      <c r="U19" s="205">
        <v>0</v>
      </c>
      <c r="V19" s="205">
        <v>0</v>
      </c>
      <c r="W19" s="205">
        <v>0</v>
      </c>
      <c r="X19" s="205">
        <v>0</v>
      </c>
      <c r="Y19" s="205">
        <v>0</v>
      </c>
      <c r="Z19" s="205">
        <v>0.04</v>
      </c>
      <c r="AA19" s="205">
        <v>53</v>
      </c>
      <c r="AB19" s="204"/>
      <c r="AC19" s="205">
        <v>51</v>
      </c>
      <c r="AD19" s="205">
        <v>36</v>
      </c>
      <c r="AE19" s="205">
        <v>40</v>
      </c>
      <c r="AF19" s="205">
        <v>48</v>
      </c>
      <c r="AG19" s="205">
        <v>43</v>
      </c>
      <c r="AH19" s="205">
        <v>45</v>
      </c>
      <c r="AI19" s="204"/>
      <c r="AJ19" s="205">
        <v>32</v>
      </c>
      <c r="AK19" s="205">
        <v>49</v>
      </c>
      <c r="AL19" s="205">
        <v>36</v>
      </c>
      <c r="AM19" s="205">
        <v>46</v>
      </c>
      <c r="AN19" s="205">
        <v>42</v>
      </c>
      <c r="AO19" s="205">
        <v>39</v>
      </c>
      <c r="AP19" s="204"/>
      <c r="AQ19" s="205">
        <v>55</v>
      </c>
      <c r="AR19" s="205">
        <v>54</v>
      </c>
      <c r="AS19" s="205">
        <v>56</v>
      </c>
      <c r="AT19" s="205">
        <v>46</v>
      </c>
      <c r="AU19" s="205">
        <v>43</v>
      </c>
      <c r="AV19" s="205">
        <v>41</v>
      </c>
      <c r="AW19" s="205">
        <v>40</v>
      </c>
      <c r="AX19" s="205">
        <v>34</v>
      </c>
      <c r="AY19" s="205">
        <f>Produção3Adt!BD116</f>
        <v>51</v>
      </c>
      <c r="AZ19" s="206">
        <f>Produção3Adt!BF116</f>
        <v>17</v>
      </c>
      <c r="BA19" s="206">
        <f>Produção3Adt!BG116</f>
        <v>43</v>
      </c>
      <c r="BB19" s="160" t="s">
        <v>40</v>
      </c>
      <c r="BC19" s="204"/>
      <c r="BD19" s="206">
        <f>BA19-AZ19</f>
        <v>26</v>
      </c>
      <c r="BE19" s="206">
        <f>BA19</f>
        <v>43</v>
      </c>
      <c r="BF19" s="205">
        <v>50</v>
      </c>
      <c r="BG19" s="205">
        <v>54</v>
      </c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3"/>
      <c r="DN19" s="163"/>
      <c r="DO19" s="163"/>
      <c r="DP19" s="163"/>
      <c r="DQ19" s="163"/>
      <c r="DR19" s="163"/>
      <c r="DS19" s="163"/>
      <c r="DT19" s="163"/>
      <c r="DU19" s="163"/>
      <c r="DV19" s="163"/>
      <c r="DW19" s="163"/>
      <c r="DX19" s="163"/>
      <c r="DY19" s="163"/>
      <c r="DZ19" s="163"/>
      <c r="EA19" s="163"/>
      <c r="EB19" s="163"/>
      <c r="EC19" s="163"/>
      <c r="ED19" s="163"/>
      <c r="EE19" s="163"/>
      <c r="EF19" s="163"/>
      <c r="EG19" s="163"/>
      <c r="EH19" s="163"/>
      <c r="EI19" s="163"/>
      <c r="EJ19" s="163"/>
      <c r="EK19" s="163"/>
      <c r="EL19" s="163"/>
      <c r="EM19" s="163"/>
      <c r="EN19" s="163"/>
      <c r="EO19" s="163"/>
      <c r="EP19" s="163"/>
      <c r="EQ19" s="163"/>
      <c r="ER19" s="163"/>
      <c r="ES19" s="163"/>
      <c r="ET19" s="163"/>
      <c r="EU19" s="163"/>
      <c r="EV19" s="163"/>
      <c r="EW19" s="163"/>
      <c r="EX19" s="163"/>
      <c r="EY19" s="163"/>
      <c r="EZ19" s="163"/>
      <c r="FA19" s="163"/>
      <c r="FB19" s="163"/>
      <c r="FC19" s="163"/>
      <c r="FD19" s="163"/>
      <c r="FE19" s="163"/>
      <c r="FF19" s="163"/>
      <c r="FG19" s="163"/>
      <c r="FH19" s="163"/>
      <c r="FI19" s="163"/>
      <c r="FJ19" s="163"/>
      <c r="FK19" s="163"/>
      <c r="FL19" s="163"/>
      <c r="FM19" s="163"/>
      <c r="FN19" s="163"/>
      <c r="FO19" s="163"/>
      <c r="FP19" s="163"/>
      <c r="FQ19" s="163"/>
      <c r="FR19" s="163"/>
      <c r="FS19" s="163"/>
      <c r="FT19" s="163"/>
      <c r="FU19" s="163"/>
      <c r="FV19" s="163"/>
      <c r="FW19" s="163"/>
      <c r="FX19" s="163"/>
      <c r="FY19" s="163"/>
      <c r="FZ19" s="163"/>
      <c r="GA19" s="163"/>
      <c r="GB19" s="163"/>
      <c r="GC19" s="163"/>
      <c r="GD19" s="163"/>
      <c r="GE19" s="163"/>
      <c r="GF19" s="163"/>
      <c r="GG19" s="163"/>
      <c r="GH19" s="163"/>
      <c r="GI19" s="163"/>
      <c r="GJ19" s="163"/>
      <c r="GK19" s="163"/>
      <c r="GL19" s="163"/>
      <c r="GM19" s="163"/>
      <c r="GN19" s="163"/>
      <c r="GO19" s="163"/>
      <c r="GP19" s="163"/>
      <c r="GQ19" s="163"/>
      <c r="GR19" s="163"/>
      <c r="GS19" s="163"/>
      <c r="GT19" s="163"/>
      <c r="GU19" s="163"/>
      <c r="GV19" s="163"/>
      <c r="GW19" s="163"/>
      <c r="GX19" s="163"/>
      <c r="GY19" s="163"/>
      <c r="GZ19" s="163"/>
      <c r="HA19" s="163"/>
      <c r="HB19" s="163"/>
      <c r="HC19" s="163"/>
      <c r="HD19" s="163"/>
      <c r="HE19" s="163"/>
      <c r="HF19" s="163"/>
      <c r="HG19" s="163"/>
      <c r="HH19" s="163"/>
      <c r="HI19" s="163"/>
      <c r="HJ19" s="163"/>
      <c r="HK19" s="163"/>
      <c r="HL19" s="163"/>
      <c r="HM19" s="163"/>
      <c r="HN19" s="163"/>
      <c r="HO19" s="163"/>
      <c r="HP19" s="163"/>
      <c r="HQ19" s="163"/>
      <c r="HR19" s="163"/>
      <c r="HS19" s="163"/>
      <c r="HT19" s="163"/>
      <c r="HU19" s="163"/>
      <c r="HV19" s="163"/>
      <c r="HW19" s="163"/>
      <c r="HX19" s="163"/>
      <c r="HY19" s="163"/>
      <c r="HZ19" s="163"/>
      <c r="IA19" s="163"/>
      <c r="IB19" s="163"/>
      <c r="IC19" s="163"/>
      <c r="ID19" s="163"/>
      <c r="IE19" s="163"/>
      <c r="IF19" s="163"/>
      <c r="IG19" s="163"/>
      <c r="IH19" s="163"/>
      <c r="II19" s="163"/>
      <c r="IJ19" s="163"/>
      <c r="IK19" s="163"/>
      <c r="IL19" s="163"/>
      <c r="IM19" s="163"/>
      <c r="IN19" s="163"/>
      <c r="IO19" s="163"/>
      <c r="IP19" s="163"/>
      <c r="IQ19" s="163"/>
      <c r="IR19" s="163"/>
      <c r="IS19" s="163"/>
      <c r="IT19" s="163"/>
      <c r="IU19" s="163"/>
      <c r="IV19" s="163"/>
    </row>
    <row r="20" spans="1:256" s="208" customFormat="1" x14ac:dyDescent="0.2">
      <c r="A20" s="150"/>
      <c r="B20" s="151"/>
      <c r="C20" s="151">
        <v>43800</v>
      </c>
      <c r="D20" s="151">
        <v>43831</v>
      </c>
      <c r="E20" s="151">
        <v>43862</v>
      </c>
      <c r="F20" s="151">
        <v>43891</v>
      </c>
      <c r="G20" s="151">
        <v>43922</v>
      </c>
      <c r="H20" s="151">
        <v>43952</v>
      </c>
      <c r="I20" s="151">
        <v>43983</v>
      </c>
      <c r="J20" s="151">
        <v>44013</v>
      </c>
      <c r="K20" s="151">
        <v>44044</v>
      </c>
      <c r="L20" s="151">
        <v>44075</v>
      </c>
      <c r="M20" s="151">
        <v>44105</v>
      </c>
      <c r="N20" s="151">
        <v>44136</v>
      </c>
      <c r="O20" s="151"/>
      <c r="P20" s="151">
        <v>44166</v>
      </c>
      <c r="Q20" s="151">
        <v>44197</v>
      </c>
      <c r="R20" s="151">
        <v>44228</v>
      </c>
      <c r="S20" s="151">
        <v>44256</v>
      </c>
      <c r="T20" s="151">
        <v>44287</v>
      </c>
      <c r="U20" s="151">
        <v>44317</v>
      </c>
      <c r="V20" s="151">
        <v>44348</v>
      </c>
      <c r="W20" s="151">
        <v>44378</v>
      </c>
      <c r="X20" s="151">
        <v>44409</v>
      </c>
      <c r="Y20" s="151">
        <v>44440</v>
      </c>
      <c r="Z20" s="151">
        <v>44470</v>
      </c>
      <c r="AA20" s="151">
        <v>44501</v>
      </c>
      <c r="AB20" s="151"/>
      <c r="AC20" s="151">
        <v>44531</v>
      </c>
      <c r="AD20" s="151">
        <v>44562</v>
      </c>
      <c r="AE20" s="151">
        <v>44593</v>
      </c>
      <c r="AF20" s="151">
        <v>44621</v>
      </c>
      <c r="AG20" s="151">
        <v>44652</v>
      </c>
      <c r="AH20" s="151">
        <v>44682</v>
      </c>
      <c r="AI20" s="151"/>
      <c r="AJ20" s="151">
        <v>44713</v>
      </c>
      <c r="AK20" s="151">
        <v>44743</v>
      </c>
      <c r="AL20" s="151">
        <v>44774</v>
      </c>
      <c r="AM20" s="151">
        <v>44805</v>
      </c>
      <c r="AN20" s="151">
        <v>44835</v>
      </c>
      <c r="AO20" s="151">
        <v>44866</v>
      </c>
      <c r="AP20" s="151" t="str">
        <f>AP3</f>
        <v>Meta</v>
      </c>
      <c r="AQ20" s="151" t="e">
        <f ca="1">_xll.FIMMÊS(AO20,0)+1</f>
        <v>#NAME?</v>
      </c>
      <c r="AR20" s="151" t="e">
        <f t="shared" ref="AR20:AY20" ca="1" si="12">_xll.FIMMÊS(AQ20,0)+1</f>
        <v>#NAME?</v>
      </c>
      <c r="AS20" s="151" t="e">
        <f t="shared" ca="1" si="12"/>
        <v>#NAME?</v>
      </c>
      <c r="AT20" s="151" t="e">
        <f t="shared" ca="1" si="12"/>
        <v>#NAME?</v>
      </c>
      <c r="AU20" s="151" t="e">
        <f t="shared" ca="1" si="12"/>
        <v>#NAME?</v>
      </c>
      <c r="AV20" s="151" t="e">
        <f t="shared" ca="1" si="12"/>
        <v>#NAME?</v>
      </c>
      <c r="AW20" s="151" t="e">
        <f t="shared" ca="1" si="12"/>
        <v>#NAME?</v>
      </c>
      <c r="AX20" s="151" t="e">
        <f ca="1">_xll.FIMMÊS(AW20,0)+1</f>
        <v>#NAME?</v>
      </c>
      <c r="AY20" s="151" t="e">
        <f t="shared" ca="1" si="12"/>
        <v>#NAME?</v>
      </c>
      <c r="AZ20" s="151" t="e">
        <f ca="1">_xll.FIMMÊS(AY20,0)+1</f>
        <v>#NAME?</v>
      </c>
      <c r="BA20" s="151" t="e">
        <f ca="1">_xll.FIMMÊS(AY20,0)+1</f>
        <v>#NAME?</v>
      </c>
      <c r="BB20" s="151"/>
      <c r="BC20" s="151" t="str">
        <f>BC3</f>
        <v>Meta</v>
      </c>
      <c r="BD20" s="151" t="e">
        <f ca="1">_xll.FIMMÊS(AY20,0)+1</f>
        <v>#NAME?</v>
      </c>
      <c r="BE20" s="151" t="e">
        <f ca="1">_xll.FIMMÊS(AY20,0)+1</f>
        <v>#NAME?</v>
      </c>
      <c r="BF20" s="151" t="e">
        <f t="shared" ref="BF20:BR20" ca="1" si="13">_xll.FIMMÊS(BE20,0)+1</f>
        <v>#NAME?</v>
      </c>
      <c r="BG20" s="151" t="e">
        <f t="shared" ca="1" si="13"/>
        <v>#NAME?</v>
      </c>
      <c r="BH20" s="151" t="e">
        <f t="shared" ca="1" si="13"/>
        <v>#NAME?</v>
      </c>
      <c r="BI20" s="151" t="e">
        <f t="shared" ca="1" si="13"/>
        <v>#NAME?</v>
      </c>
      <c r="BJ20" s="151" t="e">
        <f t="shared" ca="1" si="13"/>
        <v>#NAME?</v>
      </c>
      <c r="BK20" s="151" t="e">
        <f t="shared" ca="1" si="13"/>
        <v>#NAME?</v>
      </c>
      <c r="BL20" s="151" t="e">
        <f t="shared" ca="1" si="13"/>
        <v>#NAME?</v>
      </c>
      <c r="BM20" s="151" t="e">
        <f t="shared" ca="1" si="13"/>
        <v>#NAME?</v>
      </c>
      <c r="BN20" s="151" t="e">
        <f t="shared" ca="1" si="13"/>
        <v>#NAME?</v>
      </c>
      <c r="BO20" s="151" t="e">
        <f t="shared" ca="1" si="13"/>
        <v>#NAME?</v>
      </c>
      <c r="BP20" s="151" t="e">
        <f t="shared" ca="1" si="13"/>
        <v>#NAME?</v>
      </c>
      <c r="BQ20" s="151" t="e">
        <f t="shared" ca="1" si="13"/>
        <v>#NAME?</v>
      </c>
      <c r="BR20" s="151" t="e">
        <f t="shared" ca="1" si="13"/>
        <v>#NAME?</v>
      </c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  <c r="CV20" s="207"/>
      <c r="CW20" s="207"/>
      <c r="CX20" s="207"/>
      <c r="CY20" s="207"/>
      <c r="CZ20" s="207"/>
      <c r="DA20" s="207"/>
      <c r="DB20" s="207"/>
      <c r="DC20" s="207"/>
      <c r="DD20" s="207"/>
      <c r="DE20" s="207"/>
      <c r="DF20" s="207"/>
      <c r="DG20" s="207"/>
      <c r="DH20" s="207"/>
      <c r="DI20" s="207"/>
      <c r="DJ20" s="207"/>
      <c r="DK20" s="207"/>
      <c r="DL20" s="207"/>
      <c r="DM20" s="207"/>
      <c r="DN20" s="207"/>
      <c r="DO20" s="207"/>
      <c r="DP20" s="207"/>
      <c r="DQ20" s="207"/>
      <c r="DR20" s="207"/>
      <c r="DS20" s="207"/>
      <c r="DT20" s="207"/>
      <c r="DU20" s="207"/>
      <c r="DV20" s="207"/>
      <c r="DW20" s="207"/>
      <c r="DX20" s="207"/>
      <c r="DY20" s="207"/>
      <c r="DZ20" s="207"/>
      <c r="EA20" s="207"/>
      <c r="EB20" s="207"/>
      <c r="EC20" s="207"/>
      <c r="ED20" s="207"/>
      <c r="EE20" s="207"/>
      <c r="EF20" s="207"/>
      <c r="EG20" s="207"/>
      <c r="EH20" s="207"/>
      <c r="EI20" s="207"/>
      <c r="EJ20" s="207"/>
      <c r="EK20" s="207"/>
      <c r="EL20" s="207"/>
      <c r="EM20" s="207"/>
      <c r="EN20" s="207"/>
      <c r="EO20" s="207"/>
      <c r="EP20" s="207"/>
      <c r="EQ20" s="207"/>
      <c r="ER20" s="207"/>
      <c r="ES20" s="207"/>
      <c r="ET20" s="207"/>
      <c r="EU20" s="207"/>
      <c r="EV20" s="207"/>
      <c r="EW20" s="207"/>
      <c r="EX20" s="207"/>
      <c r="EY20" s="207"/>
      <c r="EZ20" s="207"/>
      <c r="FA20" s="207"/>
      <c r="FB20" s="207"/>
      <c r="FC20" s="207"/>
      <c r="FD20" s="207"/>
      <c r="FE20" s="207"/>
      <c r="FF20" s="207"/>
      <c r="FG20" s="207"/>
      <c r="FH20" s="207"/>
      <c r="FI20" s="207"/>
      <c r="FJ20" s="207"/>
      <c r="FK20" s="207"/>
      <c r="FL20" s="207"/>
      <c r="FM20" s="207"/>
      <c r="FN20" s="207"/>
      <c r="FO20" s="207"/>
      <c r="FP20" s="207"/>
      <c r="FQ20" s="207"/>
      <c r="FR20" s="207"/>
      <c r="FS20" s="207"/>
      <c r="FT20" s="207"/>
      <c r="FU20" s="207"/>
      <c r="FV20" s="207"/>
      <c r="FW20" s="207"/>
      <c r="FX20" s="207"/>
      <c r="FY20" s="207"/>
      <c r="FZ20" s="207"/>
      <c r="GA20" s="207"/>
      <c r="GB20" s="207"/>
      <c r="GC20" s="207"/>
      <c r="GD20" s="207"/>
      <c r="GE20" s="207"/>
      <c r="GF20" s="207"/>
      <c r="GG20" s="207"/>
      <c r="GH20" s="207"/>
      <c r="GI20" s="207"/>
      <c r="GJ20" s="207"/>
      <c r="GK20" s="207"/>
      <c r="GL20" s="207"/>
      <c r="GM20" s="207"/>
      <c r="GN20" s="207"/>
      <c r="GO20" s="207"/>
      <c r="GP20" s="207"/>
      <c r="GQ20" s="207"/>
      <c r="GR20" s="207"/>
      <c r="GS20" s="207"/>
      <c r="GT20" s="207"/>
      <c r="GU20" s="207"/>
      <c r="GV20" s="207"/>
      <c r="GW20" s="207"/>
      <c r="GX20" s="207"/>
      <c r="GY20" s="207"/>
      <c r="GZ20" s="207"/>
      <c r="HA20" s="207"/>
      <c r="HB20" s="207"/>
      <c r="HC20" s="207"/>
      <c r="HD20" s="207"/>
      <c r="HE20" s="207"/>
      <c r="HF20" s="207"/>
      <c r="HG20" s="207"/>
      <c r="HH20" s="207"/>
      <c r="HI20" s="207"/>
      <c r="HJ20" s="207"/>
      <c r="HK20" s="207"/>
      <c r="HL20" s="207"/>
      <c r="HM20" s="207"/>
      <c r="HN20" s="207"/>
      <c r="HO20" s="207"/>
      <c r="HP20" s="207"/>
      <c r="HQ20" s="207"/>
      <c r="HR20" s="207"/>
      <c r="HS20" s="207"/>
      <c r="HT20" s="207"/>
      <c r="HU20" s="207"/>
      <c r="HV20" s="207"/>
      <c r="HW20" s="207"/>
      <c r="HX20" s="207"/>
      <c r="HY20" s="207"/>
      <c r="HZ20" s="207"/>
      <c r="IA20" s="207"/>
      <c r="IB20" s="207"/>
      <c r="IC20" s="207"/>
      <c r="ID20" s="207"/>
      <c r="IE20" s="207"/>
      <c r="IF20" s="207"/>
      <c r="IG20" s="207"/>
      <c r="IH20" s="207"/>
      <c r="II20" s="207"/>
      <c r="IJ20" s="207"/>
      <c r="IK20" s="207"/>
      <c r="IL20" s="207"/>
      <c r="IM20" s="207"/>
      <c r="IN20" s="207"/>
      <c r="IO20" s="207"/>
      <c r="IP20" s="207"/>
      <c r="IQ20" s="207"/>
      <c r="IR20" s="207"/>
      <c r="IS20" s="207"/>
      <c r="IT20" s="207"/>
      <c r="IU20" s="207"/>
      <c r="IV20" s="207"/>
    </row>
    <row r="21" spans="1:256" s="159" customFormat="1" x14ac:dyDescent="0.25">
      <c r="A21" s="197" t="s">
        <v>41</v>
      </c>
      <c r="B21" s="155" t="s">
        <v>42</v>
      </c>
      <c r="C21" s="198">
        <v>0</v>
      </c>
      <c r="D21" s="198">
        <v>0</v>
      </c>
      <c r="E21" s="198">
        <v>0</v>
      </c>
      <c r="F21" s="198">
        <v>2.4509803921568627E-3</v>
      </c>
      <c r="G21" s="198">
        <v>0</v>
      </c>
      <c r="H21" s="198">
        <v>3.0303030303030304E-2</v>
      </c>
      <c r="I21" s="198">
        <v>0.125</v>
      </c>
      <c r="J21" s="198">
        <v>0.14122137404580154</v>
      </c>
      <c r="K21" s="198">
        <v>9.9630996309963096E-2</v>
      </c>
      <c r="L21" s="198">
        <v>0.11872146118721461</v>
      </c>
      <c r="M21" s="198">
        <v>0.33980582524271846</v>
      </c>
      <c r="N21" s="198">
        <v>0.17511520737327188</v>
      </c>
      <c r="O21" s="155" t="s">
        <v>42</v>
      </c>
      <c r="P21" s="198">
        <v>5.4166666666666669E-2</v>
      </c>
      <c r="Q21" s="198">
        <v>1.2853470437017995E-2</v>
      </c>
      <c r="R21" s="198">
        <v>1.8018018018018018E-2</v>
      </c>
      <c r="S21" s="198">
        <v>4.4776119402985072E-2</v>
      </c>
      <c r="T21" s="198">
        <v>0</v>
      </c>
      <c r="U21" s="198">
        <v>3.5353535353535352E-2</v>
      </c>
      <c r="V21" s="198">
        <v>1.0526315789473684E-2</v>
      </c>
      <c r="W21" s="198">
        <v>5.1813471502590676E-3</v>
      </c>
      <c r="X21" s="198">
        <v>0</v>
      </c>
      <c r="Y21" s="198">
        <v>1.0676156583629894E-2</v>
      </c>
      <c r="Z21" s="198">
        <v>0</v>
      </c>
      <c r="AA21" s="198">
        <v>9.8360655737704916E-2</v>
      </c>
      <c r="AB21" s="155" t="s">
        <v>42</v>
      </c>
      <c r="AC21" s="198">
        <v>0</v>
      </c>
      <c r="AD21" s="209">
        <v>0.1396508728179551</v>
      </c>
      <c r="AE21" s="209">
        <v>0.29292929292929293</v>
      </c>
      <c r="AF21" s="209">
        <v>0.11055276381909548</v>
      </c>
      <c r="AG21" s="209">
        <v>4.0100250626566414E-2</v>
      </c>
      <c r="AH21" s="209">
        <v>8.8888888888888889E-3</v>
      </c>
      <c r="AI21" s="155" t="s">
        <v>43</v>
      </c>
      <c r="AJ21" s="209">
        <v>8.9999999999999993E-3</v>
      </c>
      <c r="AK21" s="209">
        <v>8.9820359281437123E-3</v>
      </c>
      <c r="AL21" s="209">
        <v>1.1389521640091117E-2</v>
      </c>
      <c r="AM21" s="209">
        <v>2.4813895781637717E-3</v>
      </c>
      <c r="AN21" s="209">
        <v>6.9605568445475635E-3</v>
      </c>
      <c r="AO21" s="210">
        <v>0</v>
      </c>
      <c r="AP21" s="155" t="s">
        <v>43</v>
      </c>
      <c r="AQ21" s="210">
        <f>IFERROR((AQ22/AQ23),0)</f>
        <v>0</v>
      </c>
      <c r="AR21" s="210">
        <f t="shared" ref="AR21:BR21" si="14">IFERROR((AR22/AR23),0)</f>
        <v>0</v>
      </c>
      <c r="AS21" s="210">
        <f t="shared" si="14"/>
        <v>0</v>
      </c>
      <c r="AT21" s="210">
        <f t="shared" si="14"/>
        <v>0</v>
      </c>
      <c r="AU21" s="210">
        <f t="shared" si="14"/>
        <v>0</v>
      </c>
      <c r="AV21" s="210">
        <f t="shared" si="14"/>
        <v>2.2075055187637969E-3</v>
      </c>
      <c r="AW21" s="210">
        <f t="shared" si="14"/>
        <v>0</v>
      </c>
      <c r="AX21" s="210">
        <f t="shared" si="14"/>
        <v>0</v>
      </c>
      <c r="AY21" s="210">
        <f t="shared" si="14"/>
        <v>0</v>
      </c>
      <c r="AZ21" s="210">
        <f t="shared" si="14"/>
        <v>0</v>
      </c>
      <c r="BA21" s="210">
        <f t="shared" si="14"/>
        <v>0</v>
      </c>
      <c r="BB21" s="197" t="s">
        <v>44</v>
      </c>
      <c r="BC21" s="155" t="s">
        <v>45</v>
      </c>
      <c r="BD21" s="209">
        <f>IFERROR((BD22/BD23),0)</f>
        <v>0</v>
      </c>
      <c r="BE21" s="209">
        <f t="shared" si="14"/>
        <v>0</v>
      </c>
      <c r="BF21" s="209">
        <f t="shared" si="14"/>
        <v>0</v>
      </c>
      <c r="BG21" s="209">
        <f t="shared" si="14"/>
        <v>0</v>
      </c>
      <c r="BH21" s="209">
        <f t="shared" si="14"/>
        <v>0</v>
      </c>
      <c r="BI21" s="209">
        <f t="shared" si="14"/>
        <v>0</v>
      </c>
      <c r="BJ21" s="209">
        <f t="shared" si="14"/>
        <v>0</v>
      </c>
      <c r="BK21" s="209">
        <f t="shared" si="14"/>
        <v>0</v>
      </c>
      <c r="BL21" s="209">
        <f t="shared" si="14"/>
        <v>0</v>
      </c>
      <c r="BM21" s="209">
        <f t="shared" si="14"/>
        <v>0</v>
      </c>
      <c r="BN21" s="209">
        <f t="shared" si="14"/>
        <v>0</v>
      </c>
      <c r="BO21" s="209">
        <f t="shared" si="14"/>
        <v>0</v>
      </c>
      <c r="BP21" s="209">
        <f t="shared" si="14"/>
        <v>0</v>
      </c>
      <c r="BQ21" s="209">
        <f t="shared" si="14"/>
        <v>0</v>
      </c>
      <c r="BR21" s="209">
        <f t="shared" si="14"/>
        <v>0</v>
      </c>
    </row>
    <row r="22" spans="1:256" x14ac:dyDescent="0.25">
      <c r="A22" s="199" t="s">
        <v>46</v>
      </c>
      <c r="B22" s="200"/>
      <c r="C22" s="211"/>
      <c r="D22" s="211">
        <v>0</v>
      </c>
      <c r="E22" s="211">
        <v>0</v>
      </c>
      <c r="F22" s="211">
        <v>1</v>
      </c>
      <c r="G22" s="211">
        <v>0</v>
      </c>
      <c r="H22" s="211">
        <v>5</v>
      </c>
      <c r="I22" s="211">
        <v>25</v>
      </c>
      <c r="J22" s="211">
        <v>37</v>
      </c>
      <c r="K22" s="211">
        <v>27</v>
      </c>
      <c r="L22" s="211">
        <v>26</v>
      </c>
      <c r="M22" s="211">
        <v>70</v>
      </c>
      <c r="N22" s="211">
        <v>38</v>
      </c>
      <c r="O22" s="200"/>
      <c r="P22" s="211">
        <v>13</v>
      </c>
      <c r="Q22" s="211">
        <v>5</v>
      </c>
      <c r="R22" s="211">
        <v>6</v>
      </c>
      <c r="S22" s="211">
        <v>9</v>
      </c>
      <c r="T22" s="211">
        <v>0</v>
      </c>
      <c r="U22" s="211">
        <v>7</v>
      </c>
      <c r="V22" s="211">
        <v>2</v>
      </c>
      <c r="W22" s="211">
        <v>1</v>
      </c>
      <c r="X22" s="211">
        <v>0</v>
      </c>
      <c r="Y22" s="211">
        <v>3</v>
      </c>
      <c r="Z22" s="211">
        <v>0</v>
      </c>
      <c r="AA22" s="211">
        <v>24</v>
      </c>
      <c r="AB22" s="200"/>
      <c r="AC22" s="211">
        <v>0</v>
      </c>
      <c r="AD22" s="211">
        <v>56</v>
      </c>
      <c r="AE22" s="211">
        <v>58</v>
      </c>
      <c r="AF22" s="211">
        <v>44</v>
      </c>
      <c r="AG22" s="211">
        <v>16</v>
      </c>
      <c r="AH22" s="211">
        <v>4</v>
      </c>
      <c r="AI22" s="200"/>
      <c r="AJ22" s="211">
        <v>14</v>
      </c>
      <c r="AK22" s="211">
        <v>3</v>
      </c>
      <c r="AL22" s="211">
        <v>5</v>
      </c>
      <c r="AM22" s="211">
        <v>1</v>
      </c>
      <c r="AN22" s="211">
        <v>3</v>
      </c>
      <c r="AO22" s="211">
        <v>0</v>
      </c>
      <c r="AP22" s="200"/>
      <c r="AQ22" s="211">
        <v>0</v>
      </c>
      <c r="AR22" s="211">
        <v>0</v>
      </c>
      <c r="AS22" s="211">
        <v>0</v>
      </c>
      <c r="AT22" s="211">
        <v>0</v>
      </c>
      <c r="AU22" s="211">
        <v>0</v>
      </c>
      <c r="AV22" s="211">
        <v>1</v>
      </c>
      <c r="AW22" s="211">
        <v>0</v>
      </c>
      <c r="AX22" s="211">
        <v>0</v>
      </c>
      <c r="AY22" s="211">
        <v>0</v>
      </c>
      <c r="AZ22" s="212">
        <v>0</v>
      </c>
      <c r="BA22" s="212">
        <v>0</v>
      </c>
      <c r="BB22" s="199" t="s">
        <v>46</v>
      </c>
      <c r="BC22" s="200"/>
      <c r="BD22" s="212">
        <v>0</v>
      </c>
      <c r="BE22" s="212">
        <f>BA22</f>
        <v>0</v>
      </c>
      <c r="BF22" s="211">
        <v>0</v>
      </c>
      <c r="BG22" s="211">
        <v>0</v>
      </c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</row>
    <row r="23" spans="1:256" x14ac:dyDescent="0.25">
      <c r="A23" s="199" t="s">
        <v>47</v>
      </c>
      <c r="B23" s="200"/>
      <c r="C23" s="213"/>
      <c r="D23" s="213">
        <v>401</v>
      </c>
      <c r="E23" s="213">
        <v>449</v>
      </c>
      <c r="F23" s="213">
        <v>408</v>
      </c>
      <c r="G23" s="213">
        <v>166</v>
      </c>
      <c r="H23" s="213">
        <v>165</v>
      </c>
      <c r="I23" s="213">
        <v>200</v>
      </c>
      <c r="J23" s="213">
        <v>262</v>
      </c>
      <c r="K23" s="213">
        <v>271</v>
      </c>
      <c r="L23" s="213">
        <v>219</v>
      </c>
      <c r="M23" s="213">
        <v>206</v>
      </c>
      <c r="N23" s="213">
        <v>217</v>
      </c>
      <c r="O23" s="200"/>
      <c r="P23" s="213">
        <v>240</v>
      </c>
      <c r="Q23" s="213">
        <v>389</v>
      </c>
      <c r="R23" s="213">
        <v>333</v>
      </c>
      <c r="S23" s="213">
        <v>201</v>
      </c>
      <c r="T23" s="213">
        <v>183</v>
      </c>
      <c r="U23" s="213">
        <v>198</v>
      </c>
      <c r="V23" s="213">
        <v>190</v>
      </c>
      <c r="W23" s="213">
        <v>193</v>
      </c>
      <c r="X23" s="213">
        <v>251</v>
      </c>
      <c r="Y23" s="213">
        <v>281</v>
      </c>
      <c r="Z23" s="213">
        <v>243</v>
      </c>
      <c r="AA23" s="213">
        <v>244</v>
      </c>
      <c r="AB23" s="200"/>
      <c r="AC23" s="213">
        <v>310</v>
      </c>
      <c r="AD23" s="213">
        <v>401</v>
      </c>
      <c r="AE23" s="213">
        <v>198</v>
      </c>
      <c r="AF23" s="213">
        <v>398</v>
      </c>
      <c r="AG23" s="213">
        <v>399</v>
      </c>
      <c r="AH23" s="213">
        <v>450</v>
      </c>
      <c r="AI23" s="200"/>
      <c r="AJ23" s="213">
        <v>269</v>
      </c>
      <c r="AK23" s="213">
        <v>334</v>
      </c>
      <c r="AL23" s="213">
        <v>439</v>
      </c>
      <c r="AM23" s="213">
        <v>403</v>
      </c>
      <c r="AN23" s="213">
        <v>431</v>
      </c>
      <c r="AO23" s="213">
        <v>407</v>
      </c>
      <c r="AP23" s="200"/>
      <c r="AQ23" s="213">
        <v>446</v>
      </c>
      <c r="AR23" s="213">
        <v>490</v>
      </c>
      <c r="AS23" s="213">
        <v>480</v>
      </c>
      <c r="AT23" s="213">
        <v>478</v>
      </c>
      <c r="AU23" s="213">
        <v>398</v>
      </c>
      <c r="AV23" s="213">
        <v>453</v>
      </c>
      <c r="AW23" s="213">
        <v>436</v>
      </c>
      <c r="AX23" s="213">
        <v>429</v>
      </c>
      <c r="AY23" s="213">
        <v>490</v>
      </c>
      <c r="AZ23" s="214">
        <v>459</v>
      </c>
      <c r="BA23" s="214">
        <v>459</v>
      </c>
      <c r="BB23" s="199" t="s">
        <v>47</v>
      </c>
      <c r="BC23" s="200"/>
      <c r="BD23" s="214">
        <v>459</v>
      </c>
      <c r="BE23" s="214">
        <f>BA23</f>
        <v>459</v>
      </c>
      <c r="BF23" s="213">
        <v>533</v>
      </c>
      <c r="BG23" s="213">
        <v>579</v>
      </c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</row>
    <row r="24" spans="1:256" s="208" customFormat="1" x14ac:dyDescent="0.2">
      <c r="A24" s="150"/>
      <c r="B24" s="151"/>
      <c r="C24" s="151">
        <v>43831</v>
      </c>
      <c r="D24" s="151">
        <v>43862</v>
      </c>
      <c r="E24" s="151">
        <v>43891</v>
      </c>
      <c r="F24" s="151">
        <v>43922</v>
      </c>
      <c r="G24" s="151">
        <v>43952</v>
      </c>
      <c r="H24" s="151">
        <v>43983</v>
      </c>
      <c r="I24" s="151">
        <v>44013</v>
      </c>
      <c r="J24" s="151">
        <v>44044</v>
      </c>
      <c r="K24" s="151">
        <v>44075</v>
      </c>
      <c r="L24" s="151">
        <v>44105</v>
      </c>
      <c r="M24" s="151">
        <v>44136</v>
      </c>
      <c r="N24" s="151">
        <v>44166</v>
      </c>
      <c r="O24" s="151"/>
      <c r="P24" s="151">
        <v>44197</v>
      </c>
      <c r="Q24" s="151">
        <v>44228</v>
      </c>
      <c r="R24" s="151">
        <v>44256</v>
      </c>
      <c r="S24" s="151">
        <v>44287</v>
      </c>
      <c r="T24" s="151">
        <v>44317</v>
      </c>
      <c r="U24" s="151">
        <v>44348</v>
      </c>
      <c r="V24" s="151">
        <v>44378</v>
      </c>
      <c r="W24" s="151">
        <v>44409</v>
      </c>
      <c r="X24" s="151">
        <v>44440</v>
      </c>
      <c r="Y24" s="151">
        <v>44470</v>
      </c>
      <c r="Z24" s="151">
        <v>44501</v>
      </c>
      <c r="AA24" s="151">
        <v>44531</v>
      </c>
      <c r="AB24" s="151"/>
      <c r="AC24" s="151">
        <v>44562</v>
      </c>
      <c r="AD24" s="151">
        <v>44593</v>
      </c>
      <c r="AE24" s="151">
        <v>44621</v>
      </c>
      <c r="AF24" s="151">
        <v>44652</v>
      </c>
      <c r="AG24" s="151">
        <v>44682</v>
      </c>
      <c r="AH24" s="151">
        <v>44713</v>
      </c>
      <c r="AI24" s="151"/>
      <c r="AJ24" s="151">
        <v>44743</v>
      </c>
      <c r="AK24" s="151">
        <v>44774</v>
      </c>
      <c r="AL24" s="151">
        <v>44805</v>
      </c>
      <c r="AM24" s="151">
        <v>44835</v>
      </c>
      <c r="AN24" s="151">
        <v>44866</v>
      </c>
      <c r="AO24" s="151">
        <v>44896</v>
      </c>
      <c r="AP24" s="151" t="str">
        <f>AP20</f>
        <v>Meta</v>
      </c>
      <c r="AQ24" s="151">
        <v>44927</v>
      </c>
      <c r="AR24" s="151">
        <v>44958</v>
      </c>
      <c r="AS24" s="151">
        <v>44986</v>
      </c>
      <c r="AT24" s="151">
        <v>45017</v>
      </c>
      <c r="AU24" s="151">
        <v>45047</v>
      </c>
      <c r="AV24" s="151">
        <v>45078</v>
      </c>
      <c r="AW24" s="151">
        <v>45108</v>
      </c>
      <c r="AX24" s="151">
        <v>45139</v>
      </c>
      <c r="AY24" s="151">
        <v>45170</v>
      </c>
      <c r="AZ24" s="151" t="str">
        <f>AZ3</f>
        <v>01-15-Out-23</v>
      </c>
      <c r="BA24" s="151">
        <f>BA3</f>
        <v>45200</v>
      </c>
      <c r="BB24" s="151"/>
      <c r="BC24" s="151" t="str">
        <f>BC20</f>
        <v>Meta</v>
      </c>
      <c r="BD24" s="151" t="str">
        <f>BD3</f>
        <v>16-31-Out-23</v>
      </c>
      <c r="BE24" s="151">
        <f>BE3</f>
        <v>45200</v>
      </c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207"/>
      <c r="BT24" s="207"/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  <c r="CK24" s="207"/>
      <c r="CL24" s="207"/>
      <c r="CM24" s="207"/>
      <c r="CN24" s="207"/>
      <c r="CO24" s="207"/>
      <c r="CP24" s="207"/>
      <c r="CQ24" s="207"/>
      <c r="CR24" s="207"/>
      <c r="CS24" s="207"/>
      <c r="CT24" s="207"/>
      <c r="CU24" s="207"/>
      <c r="CV24" s="207"/>
      <c r="CW24" s="207"/>
      <c r="CX24" s="207"/>
      <c r="CY24" s="207"/>
      <c r="CZ24" s="207"/>
      <c r="DA24" s="207"/>
      <c r="DB24" s="207"/>
      <c r="DC24" s="207"/>
      <c r="DD24" s="207"/>
      <c r="DE24" s="207"/>
      <c r="DF24" s="207"/>
      <c r="DG24" s="207"/>
      <c r="DH24" s="207"/>
      <c r="DI24" s="207"/>
      <c r="DJ24" s="207"/>
      <c r="DK24" s="207"/>
      <c r="DL24" s="207"/>
      <c r="DM24" s="207"/>
      <c r="DN24" s="207"/>
      <c r="DO24" s="207"/>
      <c r="DP24" s="207"/>
      <c r="DQ24" s="207"/>
      <c r="DR24" s="207"/>
      <c r="DS24" s="207"/>
      <c r="DT24" s="207"/>
      <c r="DU24" s="207"/>
      <c r="DV24" s="207"/>
      <c r="DW24" s="207"/>
      <c r="DX24" s="207"/>
      <c r="DY24" s="207"/>
      <c r="DZ24" s="207"/>
      <c r="EA24" s="207"/>
      <c r="EB24" s="207"/>
      <c r="EC24" s="207"/>
      <c r="ED24" s="207"/>
      <c r="EE24" s="207"/>
      <c r="EF24" s="207"/>
      <c r="EG24" s="207"/>
      <c r="EH24" s="207"/>
      <c r="EI24" s="207"/>
      <c r="EJ24" s="207"/>
      <c r="EK24" s="207"/>
      <c r="EL24" s="207"/>
      <c r="EM24" s="207"/>
      <c r="EN24" s="207"/>
      <c r="EO24" s="207"/>
      <c r="EP24" s="207"/>
      <c r="EQ24" s="207"/>
      <c r="ER24" s="207"/>
      <c r="ES24" s="207"/>
      <c r="ET24" s="207"/>
      <c r="EU24" s="207"/>
      <c r="EV24" s="207"/>
      <c r="EW24" s="207"/>
      <c r="EX24" s="207"/>
      <c r="EY24" s="207"/>
      <c r="EZ24" s="207"/>
      <c r="FA24" s="207"/>
      <c r="FB24" s="207"/>
      <c r="FC24" s="207"/>
      <c r="FD24" s="207"/>
      <c r="FE24" s="207"/>
      <c r="FF24" s="207"/>
      <c r="FG24" s="207"/>
      <c r="FH24" s="207"/>
      <c r="FI24" s="207"/>
      <c r="FJ24" s="207"/>
      <c r="FK24" s="207"/>
      <c r="FL24" s="207"/>
      <c r="FM24" s="207"/>
      <c r="FN24" s="207"/>
      <c r="FO24" s="207"/>
      <c r="FP24" s="207"/>
      <c r="FQ24" s="207"/>
      <c r="FR24" s="207"/>
      <c r="FS24" s="207"/>
      <c r="FT24" s="207"/>
      <c r="FU24" s="207"/>
      <c r="FV24" s="207"/>
      <c r="FW24" s="207"/>
      <c r="FX24" s="207"/>
      <c r="FY24" s="207"/>
      <c r="FZ24" s="207"/>
      <c r="GA24" s="207"/>
      <c r="GB24" s="207"/>
      <c r="GC24" s="207"/>
      <c r="GD24" s="207"/>
      <c r="GE24" s="207"/>
      <c r="GF24" s="207"/>
      <c r="GG24" s="207"/>
      <c r="GH24" s="207"/>
      <c r="GI24" s="207"/>
      <c r="GJ24" s="207"/>
      <c r="GK24" s="207"/>
      <c r="GL24" s="207"/>
      <c r="GM24" s="207"/>
      <c r="GN24" s="207"/>
      <c r="GO24" s="207"/>
      <c r="GP24" s="207"/>
      <c r="GQ24" s="207"/>
      <c r="GR24" s="207"/>
      <c r="GS24" s="207"/>
      <c r="GT24" s="207"/>
      <c r="GU24" s="207"/>
      <c r="GV24" s="207"/>
      <c r="GW24" s="207"/>
      <c r="GX24" s="207"/>
      <c r="GY24" s="207"/>
      <c r="GZ24" s="207"/>
      <c r="HA24" s="207"/>
      <c r="HB24" s="207"/>
      <c r="HC24" s="207"/>
      <c r="HD24" s="207"/>
      <c r="HE24" s="207"/>
      <c r="HF24" s="207"/>
      <c r="HG24" s="207"/>
      <c r="HH24" s="207"/>
      <c r="HI24" s="207"/>
      <c r="HJ24" s="207"/>
      <c r="HK24" s="207"/>
      <c r="HL24" s="207"/>
      <c r="HM24" s="207"/>
      <c r="HN24" s="207"/>
      <c r="HO24" s="207"/>
      <c r="HP24" s="207"/>
      <c r="HQ24" s="207"/>
      <c r="HR24" s="207"/>
      <c r="HS24" s="207"/>
      <c r="HT24" s="207"/>
      <c r="HU24" s="207"/>
      <c r="HV24" s="207"/>
      <c r="HW24" s="207"/>
      <c r="HX24" s="207"/>
      <c r="HY24" s="207"/>
      <c r="HZ24" s="207"/>
      <c r="IA24" s="207"/>
      <c r="IB24" s="207"/>
      <c r="IC24" s="207"/>
      <c r="ID24" s="207"/>
      <c r="IE24" s="207"/>
      <c r="IF24" s="207"/>
      <c r="IG24" s="207"/>
      <c r="IH24" s="207"/>
      <c r="II24" s="207"/>
      <c r="IJ24" s="207"/>
      <c r="IK24" s="207"/>
      <c r="IL24" s="207"/>
      <c r="IM24" s="207"/>
      <c r="IN24" s="207"/>
      <c r="IO24" s="207"/>
      <c r="IP24" s="207"/>
      <c r="IQ24" s="207"/>
      <c r="IR24" s="207"/>
      <c r="IS24" s="207"/>
      <c r="IT24" s="207"/>
      <c r="IU24" s="207"/>
      <c r="IV24" s="207"/>
    </row>
    <row r="25" spans="1:256" s="159" customFormat="1" ht="25.5" x14ac:dyDescent="0.25">
      <c r="A25" s="197" t="s">
        <v>48</v>
      </c>
      <c r="B25" s="215" t="s">
        <v>36</v>
      </c>
      <c r="C25" s="198">
        <v>2.967359050445104E-2</v>
      </c>
      <c r="D25" s="198">
        <v>2.5936599423631124E-2</v>
      </c>
      <c r="E25" s="198">
        <v>4.779411764705882E-2</v>
      </c>
      <c r="F25" s="198">
        <v>0</v>
      </c>
      <c r="G25" s="198">
        <v>0</v>
      </c>
      <c r="H25" s="198">
        <v>0</v>
      </c>
      <c r="I25" s="198">
        <v>0</v>
      </c>
      <c r="J25" s="198">
        <v>0</v>
      </c>
      <c r="K25" s="198">
        <v>0</v>
      </c>
      <c r="L25" s="198">
        <v>0</v>
      </c>
      <c r="M25" s="198">
        <v>0</v>
      </c>
      <c r="N25" s="198">
        <v>4.3478260869565216E-2</v>
      </c>
      <c r="O25" s="215" t="s">
        <v>36</v>
      </c>
      <c r="P25" s="198">
        <v>6.6147859922178989E-2</v>
      </c>
      <c r="Q25" s="198">
        <v>3.0434782608695653E-2</v>
      </c>
      <c r="R25" s="198">
        <v>2.9411764705882353E-2</v>
      </c>
      <c r="S25" s="198">
        <v>0</v>
      </c>
      <c r="T25" s="198">
        <v>0</v>
      </c>
      <c r="U25" s="198">
        <v>0</v>
      </c>
      <c r="V25" s="198">
        <v>0</v>
      </c>
      <c r="W25" s="198">
        <v>1.8691588785046728E-2</v>
      </c>
      <c r="X25" s="198">
        <v>9.5588235294117641E-2</v>
      </c>
      <c r="Y25" s="198">
        <v>4.4117647058823532E-2</v>
      </c>
      <c r="Z25" s="198">
        <v>9.8484848484848481E-2</v>
      </c>
      <c r="AA25" s="198">
        <v>3.875968992248062E-2</v>
      </c>
      <c r="AB25" s="215" t="s">
        <v>36</v>
      </c>
      <c r="AC25" s="198">
        <v>2.1052631578947368E-2</v>
      </c>
      <c r="AD25" s="198">
        <v>0</v>
      </c>
      <c r="AE25" s="198">
        <v>4.4843049327354259E-3</v>
      </c>
      <c r="AF25" s="198">
        <v>6.7375886524822695E-2</v>
      </c>
      <c r="AG25" s="198">
        <v>7.4803149606299218E-2</v>
      </c>
      <c r="AH25" s="198">
        <v>4.0816326530612242E-2</v>
      </c>
      <c r="AI25" s="215" t="s">
        <v>36</v>
      </c>
      <c r="AJ25" s="198">
        <v>1.3513513513513514E-2</v>
      </c>
      <c r="AK25" s="198">
        <v>9.0634441087613302E-3</v>
      </c>
      <c r="AL25" s="198">
        <v>5.5118110236220472E-2</v>
      </c>
      <c r="AM25" s="198">
        <v>6.7796610169491525E-2</v>
      </c>
      <c r="AN25" s="198">
        <v>5.6390977443609019E-2</v>
      </c>
      <c r="AO25" s="198">
        <v>6.4102564102564097E-2</v>
      </c>
      <c r="AP25" s="215" t="s">
        <v>36</v>
      </c>
      <c r="AQ25" s="198">
        <f t="shared" ref="AQ25:BA25" si="15">IFERROR((AQ26/AQ27),0)</f>
        <v>0</v>
      </c>
      <c r="AR25" s="198">
        <f t="shared" si="15"/>
        <v>0</v>
      </c>
      <c r="AS25" s="198">
        <f t="shared" si="15"/>
        <v>0</v>
      </c>
      <c r="AT25" s="198">
        <f t="shared" si="15"/>
        <v>0</v>
      </c>
      <c r="AU25" s="198">
        <f t="shared" si="15"/>
        <v>0</v>
      </c>
      <c r="AV25" s="198">
        <f t="shared" si="15"/>
        <v>0</v>
      </c>
      <c r="AW25" s="198">
        <f t="shared" si="15"/>
        <v>0</v>
      </c>
      <c r="AX25" s="198">
        <f t="shared" si="15"/>
        <v>0</v>
      </c>
      <c r="AY25" s="198">
        <f t="shared" si="15"/>
        <v>0</v>
      </c>
      <c r="AZ25" s="198">
        <f t="shared" si="15"/>
        <v>0.11214953271028037</v>
      </c>
      <c r="BA25" s="198">
        <f t="shared" si="15"/>
        <v>0.10300429184549356</v>
      </c>
      <c r="BB25" s="216"/>
      <c r="BC25" s="217"/>
      <c r="BD25" s="218"/>
      <c r="BE25" s="219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215"/>
      <c r="BR25" s="198"/>
    </row>
    <row r="26" spans="1:256" x14ac:dyDescent="0.25">
      <c r="A26" s="220" t="s">
        <v>49</v>
      </c>
      <c r="B26" s="221"/>
      <c r="C26" s="222">
        <v>10</v>
      </c>
      <c r="D26" s="222">
        <v>9</v>
      </c>
      <c r="E26" s="222">
        <v>13</v>
      </c>
      <c r="F26" s="222">
        <v>0</v>
      </c>
      <c r="G26" s="222">
        <v>0</v>
      </c>
      <c r="H26" s="222">
        <v>0</v>
      </c>
      <c r="I26" s="222">
        <v>0</v>
      </c>
      <c r="J26" s="222">
        <v>0</v>
      </c>
      <c r="K26" s="222">
        <v>0</v>
      </c>
      <c r="L26" s="222">
        <v>0</v>
      </c>
      <c r="M26" s="222">
        <v>0</v>
      </c>
      <c r="N26" s="222">
        <v>7</v>
      </c>
      <c r="O26" s="221"/>
      <c r="P26" s="222">
        <v>17</v>
      </c>
      <c r="Q26" s="222">
        <v>7</v>
      </c>
      <c r="R26" s="222">
        <v>1</v>
      </c>
      <c r="S26" s="222">
        <v>0</v>
      </c>
      <c r="T26" s="222">
        <v>0</v>
      </c>
      <c r="U26" s="222">
        <v>0</v>
      </c>
      <c r="V26" s="222">
        <v>0</v>
      </c>
      <c r="W26" s="222">
        <v>2</v>
      </c>
      <c r="X26" s="222">
        <v>13</v>
      </c>
      <c r="Y26" s="222">
        <v>6</v>
      </c>
      <c r="Z26" s="222">
        <v>13</v>
      </c>
      <c r="AA26" s="222">
        <v>5</v>
      </c>
      <c r="AB26" s="221"/>
      <c r="AC26" s="222">
        <v>4</v>
      </c>
      <c r="AD26" s="222">
        <v>0</v>
      </c>
      <c r="AE26" s="222">
        <v>1</v>
      </c>
      <c r="AF26" s="222">
        <v>19</v>
      </c>
      <c r="AG26" s="222">
        <v>19</v>
      </c>
      <c r="AH26" s="222">
        <v>4</v>
      </c>
      <c r="AI26" s="221"/>
      <c r="AJ26" s="222">
        <v>2</v>
      </c>
      <c r="AK26" s="222">
        <v>3</v>
      </c>
      <c r="AL26" s="222">
        <v>14</v>
      </c>
      <c r="AM26" s="222">
        <v>20</v>
      </c>
      <c r="AN26" s="222">
        <v>15</v>
      </c>
      <c r="AO26" s="222">
        <v>20</v>
      </c>
      <c r="AP26" s="221"/>
      <c r="AQ26" s="205">
        <v>0</v>
      </c>
      <c r="AR26" s="205">
        <v>0</v>
      </c>
      <c r="AS26" s="205">
        <v>2</v>
      </c>
      <c r="AT26" s="205">
        <v>5</v>
      </c>
      <c r="AU26" s="205">
        <v>1</v>
      </c>
      <c r="AV26" s="205">
        <v>0</v>
      </c>
      <c r="AW26" s="205">
        <v>1</v>
      </c>
      <c r="AX26" s="205">
        <v>2</v>
      </c>
      <c r="AY26" s="205">
        <v>0</v>
      </c>
      <c r="AZ26" s="206">
        <v>12</v>
      </c>
      <c r="BA26" s="206">
        <v>24</v>
      </c>
      <c r="BB26" s="223"/>
      <c r="BC26" s="224"/>
      <c r="BD26" s="225"/>
      <c r="BE26" s="226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1"/>
      <c r="BR26" s="222"/>
    </row>
    <row r="27" spans="1:256" x14ac:dyDescent="0.25">
      <c r="A27" s="199" t="s">
        <v>50</v>
      </c>
      <c r="B27" s="221"/>
      <c r="C27" s="227">
        <v>337</v>
      </c>
      <c r="D27" s="227">
        <v>347</v>
      </c>
      <c r="E27" s="227">
        <v>272</v>
      </c>
      <c r="F27" s="227">
        <v>68</v>
      </c>
      <c r="G27" s="227">
        <v>52</v>
      </c>
      <c r="H27" s="227">
        <v>67</v>
      </c>
      <c r="I27" s="227">
        <v>85</v>
      </c>
      <c r="J27" s="227">
        <v>58</v>
      </c>
      <c r="K27" s="227">
        <v>63</v>
      </c>
      <c r="L27" s="227">
        <v>63</v>
      </c>
      <c r="M27" s="227">
        <v>55</v>
      </c>
      <c r="N27" s="227">
        <v>161</v>
      </c>
      <c r="O27" s="221"/>
      <c r="P27" s="227">
        <v>257</v>
      </c>
      <c r="Q27" s="227">
        <v>230</v>
      </c>
      <c r="R27" s="227">
        <v>34</v>
      </c>
      <c r="S27" s="227">
        <v>0</v>
      </c>
      <c r="T27" s="227">
        <v>0</v>
      </c>
      <c r="U27" s="227">
        <v>0</v>
      </c>
      <c r="V27" s="227">
        <v>0</v>
      </c>
      <c r="W27" s="227">
        <v>107</v>
      </c>
      <c r="X27" s="227">
        <v>136</v>
      </c>
      <c r="Y27" s="227">
        <v>136</v>
      </c>
      <c r="Z27" s="227">
        <v>132</v>
      </c>
      <c r="AA27" s="227">
        <v>129</v>
      </c>
      <c r="AB27" s="221"/>
      <c r="AC27" s="227">
        <v>190</v>
      </c>
      <c r="AD27" s="227">
        <v>0</v>
      </c>
      <c r="AE27" s="227">
        <v>223</v>
      </c>
      <c r="AF27" s="227">
        <v>282</v>
      </c>
      <c r="AG27" s="227">
        <v>254</v>
      </c>
      <c r="AH27" s="227">
        <v>98</v>
      </c>
      <c r="AI27" s="221"/>
      <c r="AJ27" s="227">
        <v>148</v>
      </c>
      <c r="AK27" s="227">
        <v>331</v>
      </c>
      <c r="AL27" s="227">
        <v>254</v>
      </c>
      <c r="AM27" s="227">
        <v>295</v>
      </c>
      <c r="AN27" s="227">
        <v>266</v>
      </c>
      <c r="AO27" s="227">
        <v>312</v>
      </c>
      <c r="AP27" s="221"/>
      <c r="AQ27" s="228">
        <v>0</v>
      </c>
      <c r="AR27" s="228">
        <v>0</v>
      </c>
      <c r="AS27" s="228">
        <v>0</v>
      </c>
      <c r="AT27" s="228">
        <v>0</v>
      </c>
      <c r="AU27" s="228">
        <v>0</v>
      </c>
      <c r="AV27" s="228">
        <v>0</v>
      </c>
      <c r="AW27" s="228">
        <v>0</v>
      </c>
      <c r="AX27" s="228">
        <v>0</v>
      </c>
      <c r="AY27" s="228">
        <v>0</v>
      </c>
      <c r="AZ27" s="229">
        <v>107</v>
      </c>
      <c r="BA27" s="229">
        <v>233</v>
      </c>
      <c r="BB27" s="230"/>
      <c r="BC27" s="231"/>
      <c r="BD27" s="232"/>
      <c r="BE27" s="233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1"/>
      <c r="BR27" s="227"/>
    </row>
    <row r="28" spans="1:256" s="159" customFormat="1" hidden="1" x14ac:dyDescent="0.25">
      <c r="A28" s="234"/>
      <c r="B28" s="235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5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5"/>
      <c r="AC28" s="236"/>
      <c r="AD28" s="236"/>
      <c r="AE28" s="236"/>
      <c r="AF28" s="236"/>
      <c r="AG28" s="236"/>
      <c r="AH28" s="236"/>
      <c r="AI28" s="235"/>
      <c r="AJ28" s="236"/>
      <c r="AK28" s="236"/>
      <c r="AL28" s="236"/>
      <c r="AM28" s="236"/>
      <c r="AN28" s="236"/>
      <c r="AO28" s="236"/>
      <c r="AP28" s="235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7"/>
      <c r="BB28" s="197" t="s">
        <v>51</v>
      </c>
      <c r="BC28" s="215" t="s">
        <v>36</v>
      </c>
      <c r="BD28" s="156">
        <f>IFERROR(ROUND((BD29/BD30),4),0)</f>
        <v>0</v>
      </c>
      <c r="BE28" s="156">
        <f>IFERROR(ROUND((BE29/BE30),4),0)</f>
        <v>0</v>
      </c>
      <c r="BF28" s="156">
        <f t="shared" ref="BF28:BR28" si="16">IFERROR(ROUND((BF29/BF30),4),0)</f>
        <v>2.58E-2</v>
      </c>
      <c r="BG28" s="156">
        <f t="shared" si="16"/>
        <v>7.1999999999999998E-3</v>
      </c>
      <c r="BH28" s="156">
        <f t="shared" si="16"/>
        <v>0</v>
      </c>
      <c r="BI28" s="156">
        <f t="shared" si="16"/>
        <v>0</v>
      </c>
      <c r="BJ28" s="156">
        <f t="shared" si="16"/>
        <v>0</v>
      </c>
      <c r="BK28" s="156">
        <f t="shared" si="16"/>
        <v>0</v>
      </c>
      <c r="BL28" s="156">
        <f t="shared" si="16"/>
        <v>0</v>
      </c>
      <c r="BM28" s="156">
        <f t="shared" si="16"/>
        <v>0</v>
      </c>
      <c r="BN28" s="156">
        <f t="shared" si="16"/>
        <v>0</v>
      </c>
      <c r="BO28" s="156">
        <f t="shared" si="16"/>
        <v>0</v>
      </c>
      <c r="BP28" s="156">
        <f t="shared" si="16"/>
        <v>0</v>
      </c>
      <c r="BQ28" s="156">
        <f t="shared" si="16"/>
        <v>0</v>
      </c>
      <c r="BR28" s="156">
        <f t="shared" si="16"/>
        <v>0</v>
      </c>
    </row>
    <row r="29" spans="1:256" hidden="1" x14ac:dyDescent="0.25">
      <c r="A29" s="238"/>
      <c r="B29" s="224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4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4"/>
      <c r="AC29" s="225"/>
      <c r="AD29" s="225"/>
      <c r="AE29" s="225"/>
      <c r="AF29" s="225"/>
      <c r="AG29" s="225"/>
      <c r="AH29" s="225"/>
      <c r="AI29" s="224"/>
      <c r="AJ29" s="225"/>
      <c r="AK29" s="225"/>
      <c r="AL29" s="225"/>
      <c r="AM29" s="225"/>
      <c r="AN29" s="225"/>
      <c r="AO29" s="225"/>
      <c r="AP29" s="224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40"/>
      <c r="BB29" s="199" t="s">
        <v>52</v>
      </c>
      <c r="BC29" s="221"/>
      <c r="BD29" s="241">
        <v>0</v>
      </c>
      <c r="BE29" s="241">
        <v>0</v>
      </c>
      <c r="BF29" s="205">
        <v>4</v>
      </c>
      <c r="BG29" s="222">
        <v>1</v>
      </c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</row>
    <row r="30" spans="1:256" hidden="1" x14ac:dyDescent="0.25">
      <c r="A30" s="223"/>
      <c r="B30" s="224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24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24"/>
      <c r="AC30" s="242"/>
      <c r="AD30" s="242"/>
      <c r="AE30" s="242"/>
      <c r="AF30" s="242"/>
      <c r="AG30" s="242"/>
      <c r="AH30" s="242"/>
      <c r="AI30" s="224"/>
      <c r="AJ30" s="242"/>
      <c r="AK30" s="242"/>
      <c r="AL30" s="242"/>
      <c r="AM30" s="242"/>
      <c r="AN30" s="242"/>
      <c r="AO30" s="242"/>
      <c r="AP30" s="224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4"/>
      <c r="BB30" s="199" t="s">
        <v>53</v>
      </c>
      <c r="BC30" s="221"/>
      <c r="BD30" s="229">
        <f>BA27-AZ27</f>
        <v>126</v>
      </c>
      <c r="BE30" s="229">
        <f>BA27</f>
        <v>233</v>
      </c>
      <c r="BF30" s="227">
        <v>155</v>
      </c>
      <c r="BG30" s="227">
        <v>139</v>
      </c>
      <c r="BH30" s="227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</row>
    <row r="31" spans="1:256" s="159" customFormat="1" hidden="1" x14ac:dyDescent="0.25">
      <c r="A31" s="216"/>
      <c r="B31" s="217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7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7"/>
      <c r="AC31" s="218"/>
      <c r="AD31" s="218"/>
      <c r="AE31" s="218"/>
      <c r="AF31" s="218"/>
      <c r="AG31" s="218"/>
      <c r="AH31" s="218"/>
      <c r="AI31" s="217"/>
      <c r="AJ31" s="218"/>
      <c r="AK31" s="218"/>
      <c r="AL31" s="218"/>
      <c r="AM31" s="218"/>
      <c r="AN31" s="218"/>
      <c r="AO31" s="218"/>
      <c r="AP31" s="217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45"/>
      <c r="BB31" s="197" t="s">
        <v>54</v>
      </c>
      <c r="BC31" s="215" t="s">
        <v>55</v>
      </c>
      <c r="BD31" s="156">
        <f>IFERROR(ROUND((BD32/BD33),4),0)</f>
        <v>0</v>
      </c>
      <c r="BE31" s="156">
        <f>IFERROR(ROUND((BE32/BE33),4),0)</f>
        <v>1.49E-2</v>
      </c>
      <c r="BF31" s="156">
        <f t="shared" ref="BF31:BR31" si="17">IFERROR(ROUND((BF32/BF33),4),0)</f>
        <v>0</v>
      </c>
      <c r="BG31" s="156">
        <f t="shared" si="17"/>
        <v>0</v>
      </c>
      <c r="BH31" s="156">
        <f t="shared" si="17"/>
        <v>0</v>
      </c>
      <c r="BI31" s="156">
        <f t="shared" si="17"/>
        <v>0</v>
      </c>
      <c r="BJ31" s="156">
        <f t="shared" si="17"/>
        <v>0</v>
      </c>
      <c r="BK31" s="156">
        <f t="shared" si="17"/>
        <v>0</v>
      </c>
      <c r="BL31" s="156">
        <f t="shared" si="17"/>
        <v>0</v>
      </c>
      <c r="BM31" s="156">
        <f t="shared" si="17"/>
        <v>0</v>
      </c>
      <c r="BN31" s="156">
        <f t="shared" si="17"/>
        <v>0</v>
      </c>
      <c r="BO31" s="156">
        <f t="shared" si="17"/>
        <v>0</v>
      </c>
      <c r="BP31" s="156">
        <f t="shared" si="17"/>
        <v>0</v>
      </c>
      <c r="BQ31" s="156">
        <f t="shared" si="17"/>
        <v>0</v>
      </c>
      <c r="BR31" s="156">
        <f t="shared" si="17"/>
        <v>0</v>
      </c>
    </row>
    <row r="32" spans="1:256" hidden="1" x14ac:dyDescent="0.25">
      <c r="A32" s="238"/>
      <c r="B32" s="224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4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4"/>
      <c r="AC32" s="225"/>
      <c r="AD32" s="225"/>
      <c r="AE32" s="225"/>
      <c r="AF32" s="225"/>
      <c r="AG32" s="225"/>
      <c r="AH32" s="225"/>
      <c r="AI32" s="224"/>
      <c r="AJ32" s="225"/>
      <c r="AK32" s="225"/>
      <c r="AL32" s="225"/>
      <c r="AM32" s="225"/>
      <c r="AN32" s="225"/>
      <c r="AO32" s="225"/>
      <c r="AP32" s="224"/>
      <c r="AQ32" s="239"/>
      <c r="AR32" s="239"/>
      <c r="AS32" s="239"/>
      <c r="AT32" s="239"/>
      <c r="AU32" s="239"/>
      <c r="AV32" s="239"/>
      <c r="AW32" s="239"/>
      <c r="AX32" s="239"/>
      <c r="AY32" s="239"/>
      <c r="AZ32" s="239"/>
      <c r="BA32" s="240"/>
      <c r="BB32" s="199" t="s">
        <v>56</v>
      </c>
      <c r="BC32" s="221"/>
      <c r="BD32" s="241" t="s">
        <v>57</v>
      </c>
      <c r="BE32" s="241">
        <v>3</v>
      </c>
      <c r="BF32" s="222">
        <v>0</v>
      </c>
      <c r="BG32" s="222">
        <v>0</v>
      </c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</row>
    <row r="33" spans="1:256" hidden="1" x14ac:dyDescent="0.25">
      <c r="A33" s="223"/>
      <c r="B33" s="224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24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24"/>
      <c r="AC33" s="242"/>
      <c r="AD33" s="242"/>
      <c r="AE33" s="242"/>
      <c r="AF33" s="242"/>
      <c r="AG33" s="242"/>
      <c r="AH33" s="242"/>
      <c r="AI33" s="224"/>
      <c r="AJ33" s="242"/>
      <c r="AK33" s="242"/>
      <c r="AL33" s="242"/>
      <c r="AM33" s="242"/>
      <c r="AN33" s="242"/>
      <c r="AO33" s="242"/>
      <c r="AP33" s="224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4"/>
      <c r="BB33" s="199" t="s">
        <v>58</v>
      </c>
      <c r="BC33" s="221"/>
      <c r="BD33" s="241" t="s">
        <v>57</v>
      </c>
      <c r="BE33" s="246">
        <v>201</v>
      </c>
      <c r="BF33" s="227">
        <v>186</v>
      </c>
      <c r="BG33" s="227">
        <v>218</v>
      </c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R33" s="227"/>
    </row>
    <row r="34" spans="1:256" s="159" customFormat="1" hidden="1" x14ac:dyDescent="0.25">
      <c r="A34" s="216"/>
      <c r="B34" s="217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7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7"/>
      <c r="AC34" s="218"/>
      <c r="AD34" s="218"/>
      <c r="AE34" s="218"/>
      <c r="AF34" s="218"/>
      <c r="AG34" s="218"/>
      <c r="AH34" s="218"/>
      <c r="AI34" s="217"/>
      <c r="AJ34" s="218"/>
      <c r="AK34" s="218"/>
      <c r="AL34" s="218"/>
      <c r="AM34" s="218"/>
      <c r="AN34" s="218"/>
      <c r="AO34" s="218"/>
      <c r="AP34" s="217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45"/>
      <c r="BB34" s="197" t="s">
        <v>59</v>
      </c>
      <c r="BC34" s="215" t="s">
        <v>60</v>
      </c>
      <c r="BD34" s="156">
        <f t="shared" ref="BD34:BR34" si="18">IFERROR(ROUND((BD35/BD36),4),0)</f>
        <v>0</v>
      </c>
      <c r="BE34" s="156">
        <f t="shared" si="18"/>
        <v>0</v>
      </c>
      <c r="BF34" s="156">
        <f t="shared" si="18"/>
        <v>0</v>
      </c>
      <c r="BG34" s="156">
        <f t="shared" si="18"/>
        <v>0</v>
      </c>
      <c r="BH34" s="156">
        <f t="shared" si="18"/>
        <v>0</v>
      </c>
      <c r="BI34" s="156">
        <f t="shared" si="18"/>
        <v>0</v>
      </c>
      <c r="BJ34" s="156">
        <f t="shared" si="18"/>
        <v>0</v>
      </c>
      <c r="BK34" s="156">
        <f t="shared" si="18"/>
        <v>0</v>
      </c>
      <c r="BL34" s="156">
        <f t="shared" si="18"/>
        <v>0</v>
      </c>
      <c r="BM34" s="156">
        <f t="shared" si="18"/>
        <v>0</v>
      </c>
      <c r="BN34" s="156">
        <f t="shared" si="18"/>
        <v>0</v>
      </c>
      <c r="BO34" s="156">
        <f t="shared" si="18"/>
        <v>0</v>
      </c>
      <c r="BP34" s="156">
        <f t="shared" si="18"/>
        <v>0</v>
      </c>
      <c r="BQ34" s="156">
        <f t="shared" si="18"/>
        <v>0</v>
      </c>
      <c r="BR34" s="156">
        <f t="shared" si="18"/>
        <v>0</v>
      </c>
    </row>
    <row r="35" spans="1:256" hidden="1" x14ac:dyDescent="0.25">
      <c r="A35" s="238"/>
      <c r="B35" s="224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4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4"/>
      <c r="AC35" s="225"/>
      <c r="AD35" s="225"/>
      <c r="AE35" s="225"/>
      <c r="AF35" s="225"/>
      <c r="AG35" s="225"/>
      <c r="AH35" s="225"/>
      <c r="AI35" s="224"/>
      <c r="AJ35" s="225"/>
      <c r="AK35" s="225"/>
      <c r="AL35" s="225"/>
      <c r="AM35" s="225"/>
      <c r="AN35" s="225"/>
      <c r="AO35" s="225"/>
      <c r="AP35" s="224"/>
      <c r="AQ35" s="239"/>
      <c r="AR35" s="239"/>
      <c r="AS35" s="239"/>
      <c r="AT35" s="239"/>
      <c r="AU35" s="239"/>
      <c r="AV35" s="239"/>
      <c r="AW35" s="239"/>
      <c r="AX35" s="239"/>
      <c r="AY35" s="239"/>
      <c r="AZ35" s="239"/>
      <c r="BA35" s="240"/>
      <c r="BB35" s="199" t="s">
        <v>61</v>
      </c>
      <c r="BC35" s="221"/>
      <c r="BD35" s="241" t="s">
        <v>57</v>
      </c>
      <c r="BE35" s="241">
        <v>0</v>
      </c>
      <c r="BF35" s="222">
        <v>0</v>
      </c>
      <c r="BG35" s="222">
        <v>0</v>
      </c>
      <c r="BH35" s="222"/>
      <c r="BI35" s="222"/>
      <c r="BJ35" s="222"/>
      <c r="BK35" s="222"/>
      <c r="BL35" s="222"/>
      <c r="BM35" s="222"/>
      <c r="BN35" s="222"/>
      <c r="BO35" s="222"/>
      <c r="BP35" s="222"/>
      <c r="BQ35" s="222"/>
      <c r="BR35" s="222"/>
    </row>
    <row r="36" spans="1:256" hidden="1" x14ac:dyDescent="0.25">
      <c r="A36" s="230"/>
      <c r="B36" s="231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31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31"/>
      <c r="AC36" s="247"/>
      <c r="AD36" s="247"/>
      <c r="AE36" s="247"/>
      <c r="AF36" s="247"/>
      <c r="AG36" s="247"/>
      <c r="AH36" s="247"/>
      <c r="AI36" s="231"/>
      <c r="AJ36" s="247"/>
      <c r="AK36" s="247"/>
      <c r="AL36" s="247"/>
      <c r="AM36" s="247"/>
      <c r="AN36" s="247"/>
      <c r="AO36" s="247"/>
      <c r="AP36" s="231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49"/>
      <c r="BB36" s="199" t="s">
        <v>58</v>
      </c>
      <c r="BC36" s="221"/>
      <c r="BD36" s="241" t="s">
        <v>57</v>
      </c>
      <c r="BE36" s="246">
        <v>0</v>
      </c>
      <c r="BF36" s="227">
        <v>0</v>
      </c>
      <c r="BG36" s="227">
        <v>0</v>
      </c>
      <c r="BH36" s="227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</row>
    <row r="37" spans="1:256" s="159" customFormat="1" ht="25.5" x14ac:dyDescent="0.25">
      <c r="A37" s="197" t="s">
        <v>62</v>
      </c>
      <c r="B37" s="215" t="s">
        <v>36</v>
      </c>
      <c r="C37" s="198">
        <v>0</v>
      </c>
      <c r="D37" s="198">
        <v>8.6455331412103754E-3</v>
      </c>
      <c r="E37" s="198">
        <v>7.3529411764705881E-3</v>
      </c>
      <c r="F37" s="198">
        <v>0</v>
      </c>
      <c r="G37" s="198">
        <v>0</v>
      </c>
      <c r="H37" s="198">
        <v>0</v>
      </c>
      <c r="I37" s="198">
        <v>0</v>
      </c>
      <c r="J37" s="198">
        <v>0</v>
      </c>
      <c r="K37" s="198">
        <v>0</v>
      </c>
      <c r="L37" s="198">
        <v>0</v>
      </c>
      <c r="M37" s="198">
        <v>0</v>
      </c>
      <c r="N37" s="198">
        <v>6.2111801242236021E-3</v>
      </c>
      <c r="O37" s="215" t="s">
        <v>36</v>
      </c>
      <c r="P37" s="198">
        <v>1.1673151750972763E-2</v>
      </c>
      <c r="Q37" s="198">
        <v>3.0434782608695653E-2</v>
      </c>
      <c r="R37" s="198">
        <v>0</v>
      </c>
      <c r="S37" s="198">
        <v>0</v>
      </c>
      <c r="T37" s="198">
        <v>0</v>
      </c>
      <c r="U37" s="198">
        <v>0</v>
      </c>
      <c r="V37" s="198">
        <v>0</v>
      </c>
      <c r="W37" s="198">
        <v>0</v>
      </c>
      <c r="X37" s="198">
        <v>7.3529411764705881E-3</v>
      </c>
      <c r="Y37" s="198">
        <v>7.3529411764705881E-3</v>
      </c>
      <c r="Z37" s="198">
        <v>1.5151515151515152E-2</v>
      </c>
      <c r="AA37" s="198">
        <v>7.7519379844961239E-3</v>
      </c>
      <c r="AB37" s="215" t="s">
        <v>36</v>
      </c>
      <c r="AC37" s="198">
        <v>0</v>
      </c>
      <c r="AD37" s="198">
        <v>0</v>
      </c>
      <c r="AE37" s="198">
        <v>0</v>
      </c>
      <c r="AF37" s="198">
        <v>0</v>
      </c>
      <c r="AG37" s="198">
        <v>0</v>
      </c>
      <c r="AH37" s="198">
        <v>4.0816326530612242E-2</v>
      </c>
      <c r="AI37" s="215" t="s">
        <v>43</v>
      </c>
      <c r="AJ37" s="198">
        <v>0</v>
      </c>
      <c r="AK37" s="198">
        <v>0</v>
      </c>
      <c r="AL37" s="198">
        <v>0</v>
      </c>
      <c r="AM37" s="198">
        <v>6.1016949152542375E-2</v>
      </c>
      <c r="AN37" s="198">
        <v>1.5037593984962405E-2</v>
      </c>
      <c r="AO37" s="198">
        <v>0</v>
      </c>
      <c r="AP37" s="215" t="s">
        <v>43</v>
      </c>
      <c r="AQ37" s="198">
        <f t="shared" ref="AQ37:BA37" si="19">IFERROR((AQ38/AQ39),0)</f>
        <v>0</v>
      </c>
      <c r="AR37" s="198">
        <f t="shared" si="19"/>
        <v>0</v>
      </c>
      <c r="AS37" s="198">
        <f t="shared" si="19"/>
        <v>0</v>
      </c>
      <c r="AT37" s="198">
        <f t="shared" si="19"/>
        <v>0</v>
      </c>
      <c r="AU37" s="198">
        <f t="shared" si="19"/>
        <v>0</v>
      </c>
      <c r="AV37" s="198">
        <f t="shared" si="19"/>
        <v>0</v>
      </c>
      <c r="AW37" s="198">
        <f t="shared" si="19"/>
        <v>0</v>
      </c>
      <c r="AX37" s="198">
        <f t="shared" si="19"/>
        <v>0</v>
      </c>
      <c r="AY37" s="198">
        <f t="shared" si="19"/>
        <v>0</v>
      </c>
      <c r="AZ37" s="198">
        <f t="shared" si="19"/>
        <v>9.3457943925233638E-3</v>
      </c>
      <c r="BA37" s="198">
        <f t="shared" si="19"/>
        <v>4.2918454935622317E-3</v>
      </c>
      <c r="BB37" s="250"/>
      <c r="BC37" s="251"/>
      <c r="BD37" s="251"/>
      <c r="BE37" s="252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</row>
    <row r="38" spans="1:256" x14ac:dyDescent="0.25">
      <c r="A38" s="220" t="s">
        <v>63</v>
      </c>
      <c r="B38" s="221"/>
      <c r="C38" s="222">
        <v>0</v>
      </c>
      <c r="D38" s="222">
        <v>3</v>
      </c>
      <c r="E38" s="222">
        <v>2</v>
      </c>
      <c r="F38" s="222">
        <v>0</v>
      </c>
      <c r="G38" s="222">
        <v>0</v>
      </c>
      <c r="H38" s="222">
        <v>0</v>
      </c>
      <c r="I38" s="222">
        <v>0</v>
      </c>
      <c r="J38" s="222">
        <v>0</v>
      </c>
      <c r="K38" s="222">
        <v>0</v>
      </c>
      <c r="L38" s="222">
        <v>0</v>
      </c>
      <c r="M38" s="222">
        <v>0</v>
      </c>
      <c r="N38" s="222">
        <v>1</v>
      </c>
      <c r="O38" s="221"/>
      <c r="P38" s="222">
        <v>3</v>
      </c>
      <c r="Q38" s="222">
        <v>7</v>
      </c>
      <c r="R38" s="222">
        <v>0</v>
      </c>
      <c r="S38" s="222">
        <v>0</v>
      </c>
      <c r="T38" s="222">
        <v>0</v>
      </c>
      <c r="U38" s="222">
        <v>0</v>
      </c>
      <c r="V38" s="222">
        <v>0</v>
      </c>
      <c r="W38" s="222">
        <v>0</v>
      </c>
      <c r="X38" s="222">
        <v>1</v>
      </c>
      <c r="Y38" s="222">
        <v>1</v>
      </c>
      <c r="Z38" s="222">
        <v>2</v>
      </c>
      <c r="AA38" s="222">
        <v>1</v>
      </c>
      <c r="AB38" s="221"/>
      <c r="AC38" s="222">
        <v>0</v>
      </c>
      <c r="AD38" s="222">
        <v>0</v>
      </c>
      <c r="AE38" s="222">
        <v>0</v>
      </c>
      <c r="AF38" s="222">
        <v>0</v>
      </c>
      <c r="AG38" s="222">
        <v>0</v>
      </c>
      <c r="AH38" s="222">
        <v>4</v>
      </c>
      <c r="AI38" s="221"/>
      <c r="AJ38" s="222">
        <v>0</v>
      </c>
      <c r="AK38" s="222">
        <v>0</v>
      </c>
      <c r="AL38" s="222">
        <v>0</v>
      </c>
      <c r="AM38" s="222">
        <v>18</v>
      </c>
      <c r="AN38" s="222">
        <v>4</v>
      </c>
      <c r="AO38" s="222">
        <v>0</v>
      </c>
      <c r="AP38" s="221"/>
      <c r="AQ38" s="205">
        <v>0</v>
      </c>
      <c r="AR38" s="205">
        <v>0</v>
      </c>
      <c r="AS38" s="205">
        <v>2</v>
      </c>
      <c r="AT38" s="205">
        <v>5</v>
      </c>
      <c r="AU38" s="205">
        <v>1</v>
      </c>
      <c r="AV38" s="205">
        <v>0</v>
      </c>
      <c r="AW38" s="205">
        <v>1</v>
      </c>
      <c r="AX38" s="205">
        <v>2</v>
      </c>
      <c r="AY38" s="205">
        <v>0</v>
      </c>
      <c r="AZ38" s="206">
        <v>1</v>
      </c>
      <c r="BA38" s="206">
        <v>1</v>
      </c>
      <c r="BB38" s="253"/>
      <c r="BC38" s="239"/>
      <c r="BD38" s="239"/>
      <c r="BE38" s="254"/>
      <c r="BF38" s="205"/>
      <c r="BG38" s="205"/>
      <c r="BH38" s="205"/>
      <c r="BI38" s="205"/>
      <c r="BJ38" s="205"/>
      <c r="BK38" s="205"/>
      <c r="BL38" s="205"/>
      <c r="BM38" s="205"/>
      <c r="BN38" s="205"/>
      <c r="BO38" s="205"/>
      <c r="BP38" s="205"/>
      <c r="BQ38" s="205"/>
      <c r="BR38" s="205"/>
    </row>
    <row r="39" spans="1:256" x14ac:dyDescent="0.25">
      <c r="A39" s="199" t="s">
        <v>50</v>
      </c>
      <c r="B39" s="221"/>
      <c r="C39" s="227">
        <v>337</v>
      </c>
      <c r="D39" s="227">
        <v>347</v>
      </c>
      <c r="E39" s="227">
        <v>272</v>
      </c>
      <c r="F39" s="227">
        <v>68</v>
      </c>
      <c r="G39" s="227">
        <v>52</v>
      </c>
      <c r="H39" s="227">
        <v>67</v>
      </c>
      <c r="I39" s="227">
        <v>85</v>
      </c>
      <c r="J39" s="227">
        <v>58</v>
      </c>
      <c r="K39" s="227">
        <v>63</v>
      </c>
      <c r="L39" s="227">
        <v>63</v>
      </c>
      <c r="M39" s="227">
        <v>55</v>
      </c>
      <c r="N39" s="227">
        <v>161</v>
      </c>
      <c r="O39" s="221"/>
      <c r="P39" s="227">
        <v>257</v>
      </c>
      <c r="Q39" s="227">
        <v>230</v>
      </c>
      <c r="R39" s="227">
        <v>34</v>
      </c>
      <c r="S39" s="227">
        <v>0</v>
      </c>
      <c r="T39" s="227">
        <v>0</v>
      </c>
      <c r="U39" s="227">
        <v>0</v>
      </c>
      <c r="V39" s="227">
        <v>0</v>
      </c>
      <c r="W39" s="227">
        <v>107</v>
      </c>
      <c r="X39" s="227">
        <v>136</v>
      </c>
      <c r="Y39" s="227">
        <v>136</v>
      </c>
      <c r="Z39" s="227">
        <v>132</v>
      </c>
      <c r="AA39" s="227">
        <v>129</v>
      </c>
      <c r="AB39" s="221"/>
      <c r="AC39" s="227">
        <v>190</v>
      </c>
      <c r="AD39" s="227">
        <v>0</v>
      </c>
      <c r="AE39" s="227">
        <v>223</v>
      </c>
      <c r="AF39" s="227">
        <v>282</v>
      </c>
      <c r="AG39" s="227">
        <v>254</v>
      </c>
      <c r="AH39" s="227">
        <v>98</v>
      </c>
      <c r="AI39" s="221"/>
      <c r="AJ39" s="227">
        <v>148</v>
      </c>
      <c r="AK39" s="227">
        <v>331</v>
      </c>
      <c r="AL39" s="227">
        <v>254</v>
      </c>
      <c r="AM39" s="227">
        <v>295</v>
      </c>
      <c r="AN39" s="227">
        <v>266</v>
      </c>
      <c r="AO39" s="227">
        <v>312</v>
      </c>
      <c r="AP39" s="221"/>
      <c r="AQ39" s="227">
        <f t="shared" ref="AQ39:AY39" si="20">AQ30</f>
        <v>0</v>
      </c>
      <c r="AR39" s="227">
        <f t="shared" si="20"/>
        <v>0</v>
      </c>
      <c r="AS39" s="227">
        <f t="shared" si="20"/>
        <v>0</v>
      </c>
      <c r="AT39" s="227">
        <f t="shared" si="20"/>
        <v>0</v>
      </c>
      <c r="AU39" s="227">
        <f t="shared" si="20"/>
        <v>0</v>
      </c>
      <c r="AV39" s="227">
        <f t="shared" si="20"/>
        <v>0</v>
      </c>
      <c r="AW39" s="227">
        <f t="shared" si="20"/>
        <v>0</v>
      </c>
      <c r="AX39" s="227">
        <f t="shared" si="20"/>
        <v>0</v>
      </c>
      <c r="AY39" s="227">
        <f t="shared" si="20"/>
        <v>0</v>
      </c>
      <c r="AZ39" s="246">
        <v>107</v>
      </c>
      <c r="BA39" s="229">
        <f>BA27</f>
        <v>233</v>
      </c>
      <c r="BB39" s="255"/>
      <c r="BC39" s="242"/>
      <c r="BD39" s="242"/>
      <c r="BE39" s="256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27"/>
      <c r="BQ39" s="227"/>
      <c r="BR39" s="227"/>
    </row>
    <row r="40" spans="1:256" s="159" customFormat="1" ht="25.5" x14ac:dyDescent="0.25">
      <c r="A40" s="197" t="s">
        <v>64</v>
      </c>
      <c r="B40" s="215" t="s">
        <v>36</v>
      </c>
      <c r="C40" s="198">
        <v>0</v>
      </c>
      <c r="D40" s="198">
        <v>0</v>
      </c>
      <c r="E40" s="198">
        <v>0</v>
      </c>
      <c r="F40" s="198">
        <v>0</v>
      </c>
      <c r="G40" s="198">
        <v>0</v>
      </c>
      <c r="H40" s="198">
        <v>0</v>
      </c>
      <c r="I40" s="198">
        <v>0</v>
      </c>
      <c r="J40" s="198">
        <v>0</v>
      </c>
      <c r="K40" s="198">
        <v>0</v>
      </c>
      <c r="L40" s="198">
        <v>0</v>
      </c>
      <c r="M40" s="198">
        <v>0</v>
      </c>
      <c r="N40" s="198">
        <v>0</v>
      </c>
      <c r="O40" s="215" t="s">
        <v>36</v>
      </c>
      <c r="P40" s="198">
        <v>0</v>
      </c>
      <c r="Q40" s="198">
        <v>0</v>
      </c>
      <c r="R40" s="198">
        <v>0</v>
      </c>
      <c r="S40" s="198">
        <v>0</v>
      </c>
      <c r="T40" s="198">
        <v>0</v>
      </c>
      <c r="U40" s="198">
        <v>0</v>
      </c>
      <c r="V40" s="198">
        <v>0</v>
      </c>
      <c r="W40" s="198">
        <v>0</v>
      </c>
      <c r="X40" s="198">
        <v>0</v>
      </c>
      <c r="Y40" s="198">
        <v>0</v>
      </c>
      <c r="Z40" s="198">
        <v>0</v>
      </c>
      <c r="AA40" s="198">
        <v>0</v>
      </c>
      <c r="AB40" s="215" t="s">
        <v>36</v>
      </c>
      <c r="AC40" s="198">
        <v>0</v>
      </c>
      <c r="AD40" s="198">
        <v>0</v>
      </c>
      <c r="AE40" s="198">
        <v>0</v>
      </c>
      <c r="AF40" s="198">
        <v>0</v>
      </c>
      <c r="AG40" s="198">
        <v>0</v>
      </c>
      <c r="AH40" s="198">
        <v>1</v>
      </c>
      <c r="AI40" s="215" t="s">
        <v>65</v>
      </c>
      <c r="AJ40" s="198">
        <v>1</v>
      </c>
      <c r="AK40" s="198">
        <v>0</v>
      </c>
      <c r="AL40" s="198">
        <v>0</v>
      </c>
      <c r="AM40" s="198">
        <v>1</v>
      </c>
      <c r="AN40" s="198">
        <v>1</v>
      </c>
      <c r="AO40" s="198" t="s">
        <v>57</v>
      </c>
      <c r="AP40" s="215" t="s">
        <v>65</v>
      </c>
      <c r="AQ40" s="198">
        <f t="shared" ref="AQ40:AY40" si="21">IFERROR((AQ41/AQ42),0)</f>
        <v>1</v>
      </c>
      <c r="AR40" s="198" t="s">
        <v>57</v>
      </c>
      <c r="AS40" s="198">
        <f t="shared" si="21"/>
        <v>1</v>
      </c>
      <c r="AT40" s="198">
        <f t="shared" si="21"/>
        <v>1</v>
      </c>
      <c r="AU40" s="198">
        <f t="shared" si="21"/>
        <v>0</v>
      </c>
      <c r="AV40" s="198">
        <f t="shared" si="21"/>
        <v>0</v>
      </c>
      <c r="AW40" s="198">
        <f t="shared" si="21"/>
        <v>1</v>
      </c>
      <c r="AX40" s="198">
        <f t="shared" si="21"/>
        <v>1</v>
      </c>
      <c r="AY40" s="198">
        <f t="shared" si="21"/>
        <v>1</v>
      </c>
      <c r="AZ40" s="198" t="s">
        <v>57</v>
      </c>
      <c r="BA40" s="198" t="s">
        <v>57</v>
      </c>
      <c r="BB40" s="257"/>
      <c r="BC40" s="218"/>
      <c r="BD40" s="218"/>
      <c r="BE40" s="219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</row>
    <row r="41" spans="1:256" x14ac:dyDescent="0.25">
      <c r="A41" s="220" t="s">
        <v>66</v>
      </c>
      <c r="B41" s="221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1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1"/>
      <c r="AC41" s="222"/>
      <c r="AD41" s="222"/>
      <c r="AE41" s="222"/>
      <c r="AF41" s="222"/>
      <c r="AG41" s="222"/>
      <c r="AH41" s="222" t="e">
        <v>#REF!</v>
      </c>
      <c r="AI41" s="221"/>
      <c r="AJ41" s="205">
        <v>2</v>
      </c>
      <c r="AK41" s="205">
        <v>0</v>
      </c>
      <c r="AL41" s="205">
        <v>0</v>
      </c>
      <c r="AM41" s="205">
        <v>3</v>
      </c>
      <c r="AN41" s="205">
        <v>1</v>
      </c>
      <c r="AO41" s="205">
        <v>0</v>
      </c>
      <c r="AP41" s="221"/>
      <c r="AQ41" s="205">
        <v>3</v>
      </c>
      <c r="AR41" s="205">
        <v>0</v>
      </c>
      <c r="AS41" s="205">
        <v>1</v>
      </c>
      <c r="AT41" s="205">
        <v>1</v>
      </c>
      <c r="AU41" s="205">
        <v>0</v>
      </c>
      <c r="AV41" s="205">
        <v>0</v>
      </c>
      <c r="AW41" s="205">
        <v>1</v>
      </c>
      <c r="AX41" s="205">
        <v>2</v>
      </c>
      <c r="AY41" s="205">
        <v>1</v>
      </c>
      <c r="AZ41" s="206">
        <v>0</v>
      </c>
      <c r="BA41" s="206">
        <v>0</v>
      </c>
      <c r="BB41" s="253"/>
      <c r="BC41" s="239"/>
      <c r="BD41" s="239"/>
      <c r="BE41" s="254"/>
      <c r="BF41" s="205"/>
      <c r="BG41" s="205"/>
      <c r="BH41" s="205"/>
      <c r="BI41" s="205"/>
      <c r="BJ41" s="205"/>
      <c r="BK41" s="205"/>
      <c r="BL41" s="205"/>
      <c r="BM41" s="205"/>
      <c r="BN41" s="205"/>
      <c r="BO41" s="205"/>
      <c r="BP41" s="205"/>
      <c r="BQ41" s="205"/>
      <c r="BR41" s="205"/>
    </row>
    <row r="42" spans="1:256" x14ac:dyDescent="0.25">
      <c r="A42" s="199" t="s">
        <v>67</v>
      </c>
      <c r="B42" s="221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1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1"/>
      <c r="AC42" s="227"/>
      <c r="AD42" s="227"/>
      <c r="AE42" s="227"/>
      <c r="AF42" s="227"/>
      <c r="AG42" s="227"/>
      <c r="AH42" s="227" t="e">
        <v>#REF!</v>
      </c>
      <c r="AI42" s="221"/>
      <c r="AJ42" s="228">
        <v>2</v>
      </c>
      <c r="AK42" s="228">
        <v>0</v>
      </c>
      <c r="AL42" s="228">
        <v>0</v>
      </c>
      <c r="AM42" s="228">
        <v>3</v>
      </c>
      <c r="AN42" s="228">
        <v>1</v>
      </c>
      <c r="AO42" s="228">
        <v>0</v>
      </c>
      <c r="AP42" s="221"/>
      <c r="AQ42" s="228">
        <v>3</v>
      </c>
      <c r="AR42" s="228">
        <v>0</v>
      </c>
      <c r="AS42" s="228">
        <v>1</v>
      </c>
      <c r="AT42" s="228">
        <v>1</v>
      </c>
      <c r="AU42" s="228">
        <v>0</v>
      </c>
      <c r="AV42" s="228">
        <v>0</v>
      </c>
      <c r="AW42" s="228">
        <v>1</v>
      </c>
      <c r="AX42" s="228">
        <v>2</v>
      </c>
      <c r="AY42" s="228">
        <v>1</v>
      </c>
      <c r="AZ42" s="229">
        <v>0</v>
      </c>
      <c r="BA42" s="229">
        <v>0</v>
      </c>
      <c r="BB42" s="258"/>
      <c r="BC42" s="248"/>
      <c r="BD42" s="248"/>
      <c r="BE42" s="259"/>
      <c r="BF42" s="228"/>
      <c r="BG42" s="228"/>
      <c r="BH42" s="228"/>
      <c r="BI42" s="228"/>
      <c r="BJ42" s="228"/>
      <c r="BK42" s="228"/>
      <c r="BL42" s="228"/>
      <c r="BM42" s="228"/>
      <c r="BN42" s="228"/>
      <c r="BO42" s="228"/>
      <c r="BP42" s="228"/>
      <c r="BQ42" s="228"/>
      <c r="BR42" s="228"/>
    </row>
    <row r="43" spans="1:256" s="169" customFormat="1" x14ac:dyDescent="0.25">
      <c r="A43" s="165" t="s">
        <v>68</v>
      </c>
      <c r="B43" s="177" t="s">
        <v>36</v>
      </c>
      <c r="C43" s="260">
        <v>0</v>
      </c>
      <c r="D43" s="260">
        <v>0</v>
      </c>
      <c r="E43" s="260">
        <v>0</v>
      </c>
      <c r="F43" s="260">
        <v>0</v>
      </c>
      <c r="G43" s="260">
        <v>0</v>
      </c>
      <c r="H43" s="260">
        <v>0</v>
      </c>
      <c r="I43" s="260">
        <v>0</v>
      </c>
      <c r="J43" s="260">
        <v>0</v>
      </c>
      <c r="K43" s="260">
        <v>0</v>
      </c>
      <c r="L43" s="260">
        <v>0</v>
      </c>
      <c r="M43" s="260">
        <v>0</v>
      </c>
      <c r="N43" s="260">
        <v>0</v>
      </c>
      <c r="O43" s="177" t="s">
        <v>36</v>
      </c>
      <c r="P43" s="260">
        <v>0</v>
      </c>
      <c r="Q43" s="260">
        <v>0</v>
      </c>
      <c r="R43" s="260">
        <v>0</v>
      </c>
      <c r="S43" s="260">
        <v>0</v>
      </c>
      <c r="T43" s="260">
        <v>0</v>
      </c>
      <c r="U43" s="260">
        <v>0</v>
      </c>
      <c r="V43" s="260">
        <v>0</v>
      </c>
      <c r="W43" s="260">
        <v>0</v>
      </c>
      <c r="X43" s="260">
        <v>0</v>
      </c>
      <c r="Y43" s="260">
        <v>0</v>
      </c>
      <c r="Z43" s="260">
        <v>0</v>
      </c>
      <c r="AA43" s="260">
        <v>0</v>
      </c>
      <c r="AB43" s="177" t="s">
        <v>36</v>
      </c>
      <c r="AC43" s="260">
        <v>0</v>
      </c>
      <c r="AD43" s="260">
        <v>0</v>
      </c>
      <c r="AE43" s="260">
        <v>0</v>
      </c>
      <c r="AF43" s="260">
        <v>0</v>
      </c>
      <c r="AG43" s="260">
        <v>0</v>
      </c>
      <c r="AH43" s="260">
        <v>1.0416666666666667</v>
      </c>
      <c r="AI43" s="261">
        <v>1</v>
      </c>
      <c r="AJ43" s="260">
        <v>1.55</v>
      </c>
      <c r="AK43" s="260">
        <v>1.875</v>
      </c>
      <c r="AL43" s="260">
        <v>1.4824999999999999</v>
      </c>
      <c r="AM43" s="260">
        <v>1.4</v>
      </c>
      <c r="AN43" s="260">
        <v>1.53</v>
      </c>
      <c r="AO43" s="260">
        <v>1.77</v>
      </c>
      <c r="AP43" s="261">
        <v>1</v>
      </c>
      <c r="AQ43" s="260">
        <f t="shared" ref="AQ43:BR43" si="22">IFERROR((AQ44/AQ45),0)</f>
        <v>1.58</v>
      </c>
      <c r="AR43" s="260">
        <f t="shared" si="22"/>
        <v>1.51</v>
      </c>
      <c r="AS43" s="260">
        <f t="shared" si="22"/>
        <v>1.75</v>
      </c>
      <c r="AT43" s="260">
        <f t="shared" si="22"/>
        <v>1.8</v>
      </c>
      <c r="AU43" s="260">
        <f t="shared" si="22"/>
        <v>1.6</v>
      </c>
      <c r="AV43" s="260">
        <f t="shared" si="22"/>
        <v>1.2945</v>
      </c>
      <c r="AW43" s="260">
        <f t="shared" si="22"/>
        <v>1.59</v>
      </c>
      <c r="AX43" s="260">
        <f t="shared" si="22"/>
        <v>1.5</v>
      </c>
      <c r="AY43" s="260">
        <f t="shared" si="22"/>
        <v>1.55</v>
      </c>
      <c r="AZ43" s="260">
        <f t="shared" si="22"/>
        <v>1.3080895008605853</v>
      </c>
      <c r="BA43" s="260">
        <f t="shared" si="22"/>
        <v>1.1833333333333333</v>
      </c>
      <c r="BB43" s="165" t="s">
        <v>68</v>
      </c>
      <c r="BC43" s="261">
        <v>1</v>
      </c>
      <c r="BD43" s="262">
        <f>IFERROR((BD44/BD45),0)</f>
        <v>1.0662358642972536</v>
      </c>
      <c r="BE43" s="262">
        <f t="shared" si="22"/>
        <v>1.1833333333333333</v>
      </c>
      <c r="BF43" s="262">
        <f t="shared" si="22"/>
        <v>1.1727272727272726</v>
      </c>
      <c r="BG43" s="262">
        <f t="shared" si="22"/>
        <v>1.2654545454545454</v>
      </c>
      <c r="BH43" s="262">
        <f t="shared" si="22"/>
        <v>0</v>
      </c>
      <c r="BI43" s="262">
        <f t="shared" si="22"/>
        <v>0</v>
      </c>
      <c r="BJ43" s="262">
        <f t="shared" si="22"/>
        <v>0</v>
      </c>
      <c r="BK43" s="262">
        <f t="shared" si="22"/>
        <v>0</v>
      </c>
      <c r="BL43" s="262">
        <f t="shared" si="22"/>
        <v>0</v>
      </c>
      <c r="BM43" s="262">
        <f t="shared" si="22"/>
        <v>0</v>
      </c>
      <c r="BN43" s="262">
        <f t="shared" si="22"/>
        <v>0</v>
      </c>
      <c r="BO43" s="262">
        <f t="shared" si="22"/>
        <v>0</v>
      </c>
      <c r="BP43" s="262">
        <f t="shared" si="22"/>
        <v>0</v>
      </c>
      <c r="BQ43" s="262">
        <f t="shared" si="22"/>
        <v>0</v>
      </c>
      <c r="BR43" s="262">
        <f t="shared" si="22"/>
        <v>0</v>
      </c>
    </row>
    <row r="44" spans="1:256" s="164" customFormat="1" x14ac:dyDescent="0.2">
      <c r="A44" s="263" t="s">
        <v>69</v>
      </c>
      <c r="B44" s="100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100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100"/>
      <c r="AC44" s="205"/>
      <c r="AD44" s="205"/>
      <c r="AE44" s="205"/>
      <c r="AF44" s="205"/>
      <c r="AG44" s="205"/>
      <c r="AH44" s="205">
        <v>1250</v>
      </c>
      <c r="AI44" s="100"/>
      <c r="AJ44" s="205">
        <v>3100</v>
      </c>
      <c r="AK44" s="205">
        <v>3750</v>
      </c>
      <c r="AL44" s="205">
        <v>2965</v>
      </c>
      <c r="AM44" s="205">
        <v>2800</v>
      </c>
      <c r="AN44" s="205">
        <v>3060</v>
      </c>
      <c r="AO44" s="205">
        <v>3540</v>
      </c>
      <c r="AP44" s="100"/>
      <c r="AQ44" s="205">
        <v>3160</v>
      </c>
      <c r="AR44" s="205">
        <v>3020</v>
      </c>
      <c r="AS44" s="205">
        <v>3500</v>
      </c>
      <c r="AT44" s="205">
        <v>3600</v>
      </c>
      <c r="AU44" s="205">
        <v>3200</v>
      </c>
      <c r="AV44" s="205">
        <v>2589</v>
      </c>
      <c r="AW44" s="205">
        <v>3180</v>
      </c>
      <c r="AX44" s="205">
        <v>3000</v>
      </c>
      <c r="AY44" s="205">
        <v>3100</v>
      </c>
      <c r="AZ44" s="264">
        <v>760</v>
      </c>
      <c r="BA44" s="206">
        <v>1420</v>
      </c>
      <c r="BB44" s="160" t="s">
        <v>69</v>
      </c>
      <c r="BC44" s="100"/>
      <c r="BD44" s="206">
        <f>BA44-AZ44</f>
        <v>660</v>
      </c>
      <c r="BE44" s="206">
        <f>BA44</f>
        <v>1420</v>
      </c>
      <c r="BF44" s="205">
        <v>1290</v>
      </c>
      <c r="BG44" s="205">
        <v>1392</v>
      </c>
      <c r="BH44" s="205"/>
      <c r="BI44" s="205"/>
      <c r="BJ44" s="205"/>
      <c r="BK44" s="205"/>
      <c r="BL44" s="205"/>
      <c r="BM44" s="205"/>
      <c r="BN44" s="205"/>
      <c r="BO44" s="205"/>
      <c r="BP44" s="205"/>
      <c r="BQ44" s="205"/>
      <c r="BR44" s="205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3"/>
      <c r="CL44" s="163"/>
      <c r="CM44" s="163"/>
      <c r="CN44" s="163"/>
      <c r="CO44" s="163"/>
      <c r="CP44" s="163"/>
      <c r="CQ44" s="163"/>
      <c r="CR44" s="163"/>
      <c r="CS44" s="163"/>
      <c r="CT44" s="163"/>
      <c r="CU44" s="163"/>
      <c r="CV44" s="163"/>
      <c r="CW44" s="163"/>
      <c r="CX44" s="163"/>
      <c r="CY44" s="163"/>
      <c r="CZ44" s="163"/>
      <c r="DA44" s="163"/>
      <c r="DB44" s="163"/>
      <c r="DC44" s="163"/>
      <c r="DD44" s="163"/>
      <c r="DE44" s="163"/>
      <c r="DF44" s="163"/>
      <c r="DG44" s="163"/>
      <c r="DH44" s="163"/>
      <c r="DI44" s="163"/>
      <c r="DJ44" s="163"/>
      <c r="DK44" s="163"/>
      <c r="DL44" s="163"/>
      <c r="DM44" s="163"/>
      <c r="DN44" s="163"/>
      <c r="DO44" s="163"/>
      <c r="DP44" s="163"/>
      <c r="DQ44" s="163"/>
      <c r="DR44" s="163"/>
      <c r="DS44" s="163"/>
      <c r="DT44" s="163"/>
      <c r="DU44" s="163"/>
      <c r="DV44" s="163"/>
      <c r="DW44" s="163"/>
      <c r="DX44" s="163"/>
      <c r="DY44" s="163"/>
      <c r="DZ44" s="163"/>
      <c r="EA44" s="163"/>
      <c r="EB44" s="163"/>
      <c r="EC44" s="163"/>
      <c r="ED44" s="163"/>
      <c r="EE44" s="163"/>
      <c r="EF44" s="163"/>
      <c r="EG44" s="163"/>
      <c r="EH44" s="163"/>
      <c r="EI44" s="163"/>
      <c r="EJ44" s="163"/>
      <c r="EK44" s="163"/>
      <c r="EL44" s="163"/>
      <c r="EM44" s="163"/>
      <c r="EN44" s="163"/>
      <c r="EO44" s="163"/>
      <c r="EP44" s="163"/>
      <c r="EQ44" s="163"/>
      <c r="ER44" s="163"/>
      <c r="ES44" s="163"/>
      <c r="ET44" s="163"/>
      <c r="EU44" s="163"/>
      <c r="EV44" s="163"/>
      <c r="EW44" s="163"/>
      <c r="EX44" s="163"/>
      <c r="EY44" s="163"/>
      <c r="EZ44" s="163"/>
      <c r="FA44" s="163"/>
      <c r="FB44" s="163"/>
      <c r="FC44" s="163"/>
      <c r="FD44" s="163"/>
      <c r="FE44" s="163"/>
      <c r="FF44" s="163"/>
      <c r="FG44" s="163"/>
      <c r="FH44" s="163"/>
      <c r="FI44" s="163"/>
      <c r="FJ44" s="163"/>
      <c r="FK44" s="163"/>
      <c r="FL44" s="163"/>
      <c r="FM44" s="163"/>
      <c r="FN44" s="163"/>
      <c r="FO44" s="163"/>
      <c r="FP44" s="163"/>
      <c r="FQ44" s="163"/>
      <c r="FR44" s="163"/>
      <c r="FS44" s="163"/>
      <c r="FT44" s="163"/>
      <c r="FU44" s="163"/>
      <c r="FV44" s="163"/>
      <c r="FW44" s="163"/>
      <c r="FX44" s="163"/>
      <c r="FY44" s="163"/>
      <c r="FZ44" s="163"/>
      <c r="GA44" s="163"/>
      <c r="GB44" s="163"/>
      <c r="GC44" s="163"/>
      <c r="GD44" s="163"/>
      <c r="GE44" s="163"/>
      <c r="GF44" s="163"/>
      <c r="GG44" s="163"/>
      <c r="GH44" s="163"/>
      <c r="GI44" s="163"/>
      <c r="GJ44" s="163"/>
      <c r="GK44" s="163"/>
      <c r="GL44" s="163"/>
      <c r="GM44" s="163"/>
      <c r="GN44" s="163"/>
      <c r="GO44" s="163"/>
      <c r="GP44" s="163"/>
      <c r="GQ44" s="163"/>
      <c r="GR44" s="163"/>
      <c r="GS44" s="163"/>
      <c r="GT44" s="163"/>
      <c r="GU44" s="163"/>
      <c r="GV44" s="163"/>
      <c r="GW44" s="163"/>
      <c r="GX44" s="163"/>
      <c r="GY44" s="163"/>
      <c r="GZ44" s="163"/>
      <c r="HA44" s="163"/>
      <c r="HB44" s="163"/>
      <c r="HC44" s="163"/>
      <c r="HD44" s="163"/>
      <c r="HE44" s="163"/>
      <c r="HF44" s="163"/>
      <c r="HG44" s="163"/>
      <c r="HH44" s="163"/>
      <c r="HI44" s="163"/>
      <c r="HJ44" s="163"/>
      <c r="HK44" s="163"/>
      <c r="HL44" s="163"/>
      <c r="HM44" s="163"/>
      <c r="HN44" s="163"/>
      <c r="HO44" s="163"/>
      <c r="HP44" s="163"/>
      <c r="HQ44" s="163"/>
      <c r="HR44" s="163"/>
      <c r="HS44" s="163"/>
      <c r="HT44" s="163"/>
      <c r="HU44" s="163"/>
      <c r="HV44" s="163"/>
      <c r="HW44" s="163"/>
      <c r="HX44" s="163"/>
      <c r="HY44" s="163"/>
      <c r="HZ44" s="163"/>
      <c r="IA44" s="163"/>
      <c r="IB44" s="163"/>
      <c r="IC44" s="163"/>
      <c r="ID44" s="163"/>
      <c r="IE44" s="163"/>
      <c r="IF44" s="163"/>
      <c r="IG44" s="163"/>
      <c r="IH44" s="163"/>
      <c r="II44" s="163"/>
      <c r="IJ44" s="163"/>
      <c r="IK44" s="163"/>
      <c r="IL44" s="163"/>
      <c r="IM44" s="163"/>
      <c r="IN44" s="163"/>
      <c r="IO44" s="163"/>
      <c r="IP44" s="163"/>
      <c r="IQ44" s="163"/>
      <c r="IR44" s="163"/>
      <c r="IS44" s="163"/>
      <c r="IT44" s="163"/>
      <c r="IU44" s="163"/>
      <c r="IV44" s="163"/>
    </row>
    <row r="45" spans="1:256" s="164" customFormat="1" x14ac:dyDescent="0.2">
      <c r="A45" s="160" t="s">
        <v>70</v>
      </c>
      <c r="B45" s="100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100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100"/>
      <c r="AC45" s="228"/>
      <c r="AD45" s="228"/>
      <c r="AE45" s="228"/>
      <c r="AF45" s="228"/>
      <c r="AG45" s="228"/>
      <c r="AH45" s="228">
        <v>1200</v>
      </c>
      <c r="AI45" s="100"/>
      <c r="AJ45" s="228">
        <v>2000</v>
      </c>
      <c r="AK45" s="228">
        <v>2000</v>
      </c>
      <c r="AL45" s="228">
        <v>2000</v>
      </c>
      <c r="AM45" s="228">
        <v>2000</v>
      </c>
      <c r="AN45" s="228">
        <v>2000</v>
      </c>
      <c r="AO45" s="228">
        <v>2000</v>
      </c>
      <c r="AP45" s="100"/>
      <c r="AQ45" s="228">
        <f>AO45</f>
        <v>2000</v>
      </c>
      <c r="AR45" s="228">
        <f>AQ45</f>
        <v>2000</v>
      </c>
      <c r="AS45" s="228">
        <f t="shared" ref="AS45:AY45" si="23">AR45</f>
        <v>2000</v>
      </c>
      <c r="AT45" s="228">
        <f t="shared" si="23"/>
        <v>2000</v>
      </c>
      <c r="AU45" s="228">
        <f t="shared" si="23"/>
        <v>2000</v>
      </c>
      <c r="AV45" s="228">
        <f t="shared" si="23"/>
        <v>2000</v>
      </c>
      <c r="AW45" s="228">
        <f t="shared" si="23"/>
        <v>2000</v>
      </c>
      <c r="AX45" s="228">
        <f t="shared" si="23"/>
        <v>2000</v>
      </c>
      <c r="AY45" s="228">
        <f t="shared" si="23"/>
        <v>2000</v>
      </c>
      <c r="AZ45" s="229">
        <v>581</v>
      </c>
      <c r="BA45" s="229">
        <v>1200</v>
      </c>
      <c r="BB45" s="160" t="s">
        <v>70</v>
      </c>
      <c r="BC45" s="100"/>
      <c r="BD45" s="229">
        <f>BA45-AZ45</f>
        <v>619</v>
      </c>
      <c r="BE45" s="229">
        <f>BA45</f>
        <v>1200</v>
      </c>
      <c r="BF45" s="228">
        <v>1100</v>
      </c>
      <c r="BG45" s="228">
        <v>1100</v>
      </c>
      <c r="BH45" s="228"/>
      <c r="BI45" s="228"/>
      <c r="BJ45" s="228"/>
      <c r="BK45" s="228"/>
      <c r="BL45" s="228"/>
      <c r="BM45" s="228"/>
      <c r="BN45" s="228"/>
      <c r="BO45" s="228"/>
      <c r="BP45" s="228"/>
      <c r="BQ45" s="228"/>
      <c r="BR45" s="228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63"/>
      <c r="DK45" s="163"/>
      <c r="DL45" s="163"/>
      <c r="DM45" s="163"/>
      <c r="DN45" s="163"/>
      <c r="DO45" s="163"/>
      <c r="DP45" s="163"/>
      <c r="DQ45" s="163"/>
      <c r="DR45" s="163"/>
      <c r="DS45" s="163"/>
      <c r="DT45" s="163"/>
      <c r="DU45" s="163"/>
      <c r="DV45" s="163"/>
      <c r="DW45" s="163"/>
      <c r="DX45" s="163"/>
      <c r="DY45" s="163"/>
      <c r="DZ45" s="163"/>
      <c r="EA45" s="163"/>
      <c r="EB45" s="163"/>
      <c r="EC45" s="163"/>
      <c r="ED45" s="163"/>
      <c r="EE45" s="163"/>
      <c r="EF45" s="163"/>
      <c r="EG45" s="163"/>
      <c r="EH45" s="163"/>
      <c r="EI45" s="163"/>
      <c r="EJ45" s="163"/>
      <c r="EK45" s="163"/>
      <c r="EL45" s="163"/>
      <c r="EM45" s="163"/>
      <c r="EN45" s="163"/>
      <c r="EO45" s="163"/>
      <c r="EP45" s="163"/>
      <c r="EQ45" s="163"/>
      <c r="ER45" s="163"/>
      <c r="ES45" s="163"/>
      <c r="ET45" s="163"/>
      <c r="EU45" s="163"/>
      <c r="EV45" s="163"/>
      <c r="EW45" s="163"/>
      <c r="EX45" s="163"/>
      <c r="EY45" s="163"/>
      <c r="EZ45" s="163"/>
      <c r="FA45" s="163"/>
      <c r="FB45" s="163"/>
      <c r="FC45" s="163"/>
      <c r="FD45" s="163"/>
      <c r="FE45" s="163"/>
      <c r="FF45" s="163"/>
      <c r="FG45" s="163"/>
      <c r="FH45" s="163"/>
      <c r="FI45" s="163"/>
      <c r="FJ45" s="163"/>
      <c r="FK45" s="163"/>
      <c r="FL45" s="163"/>
      <c r="FM45" s="163"/>
      <c r="FN45" s="163"/>
      <c r="FO45" s="163"/>
      <c r="FP45" s="163"/>
      <c r="FQ45" s="163"/>
      <c r="FR45" s="163"/>
      <c r="FS45" s="163"/>
      <c r="FT45" s="163"/>
      <c r="FU45" s="163"/>
      <c r="FV45" s="163"/>
      <c r="FW45" s="163"/>
      <c r="FX45" s="163"/>
      <c r="FY45" s="163"/>
      <c r="FZ45" s="163"/>
      <c r="GA45" s="163"/>
      <c r="GB45" s="163"/>
      <c r="GC45" s="163"/>
      <c r="GD45" s="163"/>
      <c r="GE45" s="163"/>
      <c r="GF45" s="163"/>
      <c r="GG45" s="163"/>
      <c r="GH45" s="163"/>
      <c r="GI45" s="163"/>
      <c r="GJ45" s="163"/>
      <c r="GK45" s="163"/>
      <c r="GL45" s="163"/>
      <c r="GM45" s="163"/>
      <c r="GN45" s="163"/>
      <c r="GO45" s="163"/>
      <c r="GP45" s="163"/>
      <c r="GQ45" s="163"/>
      <c r="GR45" s="163"/>
      <c r="GS45" s="163"/>
      <c r="GT45" s="163"/>
      <c r="GU45" s="163"/>
      <c r="GV45" s="163"/>
      <c r="GW45" s="163"/>
      <c r="GX45" s="163"/>
      <c r="GY45" s="163"/>
      <c r="GZ45" s="163"/>
      <c r="HA45" s="163"/>
      <c r="HB45" s="163"/>
      <c r="HC45" s="163"/>
      <c r="HD45" s="163"/>
      <c r="HE45" s="163"/>
      <c r="HF45" s="163"/>
      <c r="HG45" s="163"/>
      <c r="HH45" s="163"/>
      <c r="HI45" s="163"/>
      <c r="HJ45" s="163"/>
      <c r="HK45" s="163"/>
      <c r="HL45" s="163"/>
      <c r="HM45" s="163"/>
      <c r="HN45" s="163"/>
      <c r="HO45" s="163"/>
      <c r="HP45" s="163"/>
      <c r="HQ45" s="163"/>
      <c r="HR45" s="163"/>
      <c r="HS45" s="163"/>
      <c r="HT45" s="163"/>
      <c r="HU45" s="163"/>
      <c r="HV45" s="163"/>
      <c r="HW45" s="163"/>
      <c r="HX45" s="163"/>
      <c r="HY45" s="163"/>
      <c r="HZ45" s="163"/>
      <c r="IA45" s="163"/>
      <c r="IB45" s="163"/>
      <c r="IC45" s="163"/>
      <c r="ID45" s="163"/>
      <c r="IE45" s="163"/>
      <c r="IF45" s="163"/>
      <c r="IG45" s="163"/>
      <c r="IH45" s="163"/>
      <c r="II45" s="163"/>
      <c r="IJ45" s="163"/>
      <c r="IK45" s="163"/>
      <c r="IL45" s="163"/>
      <c r="IM45" s="163"/>
      <c r="IN45" s="163"/>
      <c r="IO45" s="163"/>
      <c r="IP45" s="163"/>
      <c r="IQ45" s="163"/>
      <c r="IR45" s="163"/>
      <c r="IS45" s="163"/>
      <c r="IT45" s="163"/>
      <c r="IU45" s="163"/>
      <c r="IV45" s="163"/>
    </row>
    <row r="46" spans="1:256" s="159" customFormat="1" ht="12.75" customHeight="1" x14ac:dyDescent="0.25">
      <c r="A46" s="197" t="s">
        <v>71</v>
      </c>
      <c r="B46" s="215" t="s">
        <v>36</v>
      </c>
      <c r="C46" s="198">
        <v>0</v>
      </c>
      <c r="D46" s="198">
        <v>0</v>
      </c>
      <c r="E46" s="198">
        <v>0</v>
      </c>
      <c r="F46" s="198">
        <v>0</v>
      </c>
      <c r="G46" s="198">
        <v>0</v>
      </c>
      <c r="H46" s="198">
        <v>0</v>
      </c>
      <c r="I46" s="198">
        <v>0</v>
      </c>
      <c r="J46" s="198">
        <v>0</v>
      </c>
      <c r="K46" s="198">
        <v>0</v>
      </c>
      <c r="L46" s="198">
        <v>0</v>
      </c>
      <c r="M46" s="198">
        <v>0</v>
      </c>
      <c r="N46" s="198">
        <v>0</v>
      </c>
      <c r="O46" s="215" t="s">
        <v>36</v>
      </c>
      <c r="P46" s="198">
        <v>0</v>
      </c>
      <c r="Q46" s="198">
        <v>0</v>
      </c>
      <c r="R46" s="198">
        <v>0</v>
      </c>
      <c r="S46" s="198">
        <v>0</v>
      </c>
      <c r="T46" s="198">
        <v>0</v>
      </c>
      <c r="U46" s="198">
        <v>0</v>
      </c>
      <c r="V46" s="198">
        <v>0</v>
      </c>
      <c r="W46" s="198">
        <v>0</v>
      </c>
      <c r="X46" s="198">
        <v>0</v>
      </c>
      <c r="Y46" s="198">
        <v>0</v>
      </c>
      <c r="Z46" s="198">
        <v>0</v>
      </c>
      <c r="AA46" s="198">
        <v>0</v>
      </c>
      <c r="AB46" s="215" t="s">
        <v>36</v>
      </c>
      <c r="AC46" s="198">
        <v>0</v>
      </c>
      <c r="AD46" s="198">
        <v>0</v>
      </c>
      <c r="AE46" s="198">
        <v>0</v>
      </c>
      <c r="AF46" s="198">
        <v>0</v>
      </c>
      <c r="AG46" s="198">
        <v>0</v>
      </c>
      <c r="AH46" s="198">
        <v>0.99119127516778527</v>
      </c>
      <c r="AI46" s="215" t="s">
        <v>72</v>
      </c>
      <c r="AJ46" s="198">
        <v>1</v>
      </c>
      <c r="AK46" s="198">
        <v>1</v>
      </c>
      <c r="AL46" s="198">
        <v>1</v>
      </c>
      <c r="AM46" s="198">
        <v>1</v>
      </c>
      <c r="AN46" s="198">
        <v>1</v>
      </c>
      <c r="AO46" s="198">
        <v>1</v>
      </c>
      <c r="AP46" s="215" t="s">
        <v>72</v>
      </c>
      <c r="AQ46" s="198">
        <f t="shared" ref="AQ46:BA46" si="24">IFERROR((AQ47/AQ48),0)</f>
        <v>1</v>
      </c>
      <c r="AR46" s="198">
        <f t="shared" si="24"/>
        <v>1</v>
      </c>
      <c r="AS46" s="198">
        <f t="shared" si="24"/>
        <v>1</v>
      </c>
      <c r="AT46" s="198">
        <f t="shared" si="24"/>
        <v>1</v>
      </c>
      <c r="AU46" s="198">
        <f t="shared" si="24"/>
        <v>1</v>
      </c>
      <c r="AV46" s="198">
        <f t="shared" si="24"/>
        <v>1</v>
      </c>
      <c r="AW46" s="198">
        <f t="shared" si="24"/>
        <v>1</v>
      </c>
      <c r="AX46" s="198">
        <f t="shared" si="24"/>
        <v>1</v>
      </c>
      <c r="AY46" s="198">
        <f t="shared" si="24"/>
        <v>1</v>
      </c>
      <c r="AZ46" s="198">
        <f t="shared" si="24"/>
        <v>1</v>
      </c>
      <c r="BA46" s="198">
        <f t="shared" si="24"/>
        <v>1</v>
      </c>
      <c r="BB46" s="197" t="s">
        <v>71</v>
      </c>
      <c r="BC46" s="215" t="s">
        <v>72</v>
      </c>
      <c r="BD46" s="156">
        <f t="shared" ref="BD46:BR46" si="25">IFERROR(ROUND((BD47/BD48),4),0)</f>
        <v>1</v>
      </c>
      <c r="BE46" s="156">
        <f t="shared" si="25"/>
        <v>1</v>
      </c>
      <c r="BF46" s="156">
        <f t="shared" si="25"/>
        <v>1</v>
      </c>
      <c r="BG46" s="156">
        <f t="shared" si="25"/>
        <v>1</v>
      </c>
      <c r="BH46" s="156">
        <f t="shared" si="25"/>
        <v>0</v>
      </c>
      <c r="BI46" s="156">
        <f t="shared" si="25"/>
        <v>0</v>
      </c>
      <c r="BJ46" s="156">
        <f t="shared" si="25"/>
        <v>0</v>
      </c>
      <c r="BK46" s="156">
        <f t="shared" si="25"/>
        <v>0</v>
      </c>
      <c r="BL46" s="156">
        <f t="shared" si="25"/>
        <v>0</v>
      </c>
      <c r="BM46" s="156">
        <f t="shared" si="25"/>
        <v>0</v>
      </c>
      <c r="BN46" s="156">
        <f t="shared" si="25"/>
        <v>0</v>
      </c>
      <c r="BO46" s="156">
        <f t="shared" si="25"/>
        <v>0</v>
      </c>
      <c r="BP46" s="156">
        <f t="shared" si="25"/>
        <v>0</v>
      </c>
      <c r="BQ46" s="156">
        <f t="shared" si="25"/>
        <v>0</v>
      </c>
      <c r="BR46" s="156">
        <f t="shared" si="25"/>
        <v>0</v>
      </c>
    </row>
    <row r="47" spans="1:256" s="164" customFormat="1" x14ac:dyDescent="0.2">
      <c r="A47" s="263" t="s">
        <v>73</v>
      </c>
      <c r="B47" s="100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100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100"/>
      <c r="AC47" s="205"/>
      <c r="AD47" s="205"/>
      <c r="AE47" s="205"/>
      <c r="AF47" s="205"/>
      <c r="AG47" s="205"/>
      <c r="AH47" s="205">
        <v>2363</v>
      </c>
      <c r="AI47" s="100"/>
      <c r="AJ47" s="205">
        <v>2629</v>
      </c>
      <c r="AK47" s="205">
        <v>2160</v>
      </c>
      <c r="AL47" s="205">
        <v>2204</v>
      </c>
      <c r="AM47" s="205">
        <v>2278</v>
      </c>
      <c r="AN47" s="205">
        <v>2403</v>
      </c>
      <c r="AO47" s="205">
        <v>2534</v>
      </c>
      <c r="AP47" s="100"/>
      <c r="AQ47" s="205">
        <f>Produção3Adt!AT66+Produção3Adt!AT68+Produção3Adt!AT69+Produção3Adt!AT70+Produção3Adt!AT92+Produção3Adt!AT94+Produção3Adt!AT95+Produção3Adt!AT96</f>
        <v>2509</v>
      </c>
      <c r="AR47" s="205">
        <f>Produção3Adt!AU66+Produção3Adt!AU68+Produção3Adt!AU69+Produção3Adt!AU70+Produção3Adt!AU92+Produção3Adt!AU94+Produção3Adt!AU95+Produção3Adt!AU96</f>
        <v>2895</v>
      </c>
      <c r="AS47" s="205">
        <f>Produção3Adt!AV66+Produção3Adt!AV68+Produção3Adt!AV69+Produção3Adt!AV70+Produção3Adt!AV92+Produção3Adt!AV94+Produção3Adt!AV95+Produção3Adt!AV96</f>
        <v>2652</v>
      </c>
      <c r="AT47" s="205">
        <f>Produção3Adt!AW66+Produção3Adt!AW68+Produção3Adt!AW69+Produção3Adt!AW70+Produção3Adt!AW92+Produção3Adt!AW94+Produção3Adt!AW95+Produção3Adt!AW96</f>
        <v>3019</v>
      </c>
      <c r="AU47" s="205">
        <f>Produção3Adt!AX66+Produção3Adt!AX68+Produção3Adt!AX69+Produção3Adt!AX70+Produção3Adt!AX92+Produção3Adt!AX94+Produção3Adt!AX95+Produção3Adt!AX96</f>
        <v>3052</v>
      </c>
      <c r="AV47" s="205">
        <f>Produção3Adt!AY66+Produção3Adt!AY68+Produção3Adt!AY69+Produção3Adt!AY70+Produção3Adt!AY92+Produção3Adt!AY94+Produção3Adt!AY95+Produção3Adt!AY96</f>
        <v>2784</v>
      </c>
      <c r="AW47" s="205">
        <f>Produção3Adt!AZ66+Produção3Adt!AZ68+Produção3Adt!AZ69+Produção3Adt!AZ70+Produção3Adt!AZ92+Produção3Adt!AZ94+Produção3Adt!AZ95+Produção3Adt!AZ96</f>
        <v>3034</v>
      </c>
      <c r="AX47" s="205">
        <f>Produção3Adt!BC66+Produção3Adt!BC68+Produção3Adt!BC69+Produção3Adt!BC70+Produção3Adt!BC92+Produção3Adt!BC94+Produção3Adt!BC95+Produção3Adt!BC96</f>
        <v>2869</v>
      </c>
      <c r="AY47" s="205">
        <f>Produção3Adt!BD66+Produção3Adt!BD68+Produção3Adt!BD69+Produção3Adt!BD70+Produção3Adt!BD92+Produção3Adt!BD94+Produção3Adt!BD95+Produção3Adt!BD96</f>
        <v>2929</v>
      </c>
      <c r="AZ47" s="206">
        <f>(Produção3Adt!BF71+Produção3Adt!BF97)-(Produção3Adt!BF91+Produção3Adt!BF93+Produção3Adt!BF67)</f>
        <v>1466</v>
      </c>
      <c r="BA47" s="206">
        <f>(Produção3Adt!BG71+Produção3Adt!BG97)-(Produção3Adt!BG91+Produção3Adt!BG93+Produção3Adt!BG67)</f>
        <v>3059</v>
      </c>
      <c r="BB47" s="160" t="s">
        <v>73</v>
      </c>
      <c r="BC47" s="100"/>
      <c r="BD47" s="206">
        <f>(Produção3Adt!BK71+Produção3Adt!BK97)-(Produção3Adt!BK91+Produção3Adt!BK93+Produção3Adt!BK67)</f>
        <v>1593</v>
      </c>
      <c r="BE47" s="206">
        <f>(Produção3Adt!BM71+Produção3Adt!BM97)-(Produção3Adt!BM91+Produção3Adt!BM93+Produção3Adt!BM67)</f>
        <v>3059</v>
      </c>
      <c r="BF47" s="206">
        <f>(Produção3Adt!BN71+Produção3Adt!BN97)-(Produção3Adt!BN91+Produção3Adt!BN93+Produção3Adt!BN67)</f>
        <v>3465</v>
      </c>
      <c r="BG47" s="206">
        <f>(Produção3Adt!BO71+Produção3Adt!BO97)-(Produção3Adt!BO91+Produção3Adt!BO93+Produção3Adt!BO67)</f>
        <v>4046</v>
      </c>
      <c r="BH47" s="206">
        <f>(Produção3Adt!BP71+Produção3Adt!BP97)-(Produção3Adt!BP91+Produção3Adt!BP93+Produção3Adt!BP67)</f>
        <v>0</v>
      </c>
      <c r="BI47" s="206">
        <f>(Produção3Adt!BQ71+Produção3Adt!BQ97)-(Produção3Adt!BQ91+Produção3Adt!BQ93+Produção3Adt!BQ67)</f>
        <v>0</v>
      </c>
      <c r="BJ47" s="206">
        <f>(Produção3Adt!BR71+Produção3Adt!BR97)-(Produção3Adt!BR91+Produção3Adt!BR93+Produção3Adt!BR67)</f>
        <v>0</v>
      </c>
      <c r="BK47" s="206">
        <f>(Produção3Adt!BS71+Produção3Adt!BS97)-(Produção3Adt!BS91+Produção3Adt!BS93+Produção3Adt!BS67)</f>
        <v>0</v>
      </c>
      <c r="BL47" s="206">
        <f>(Produção3Adt!BT71+Produção3Adt!BT97)-(Produção3Adt!BT91+Produção3Adt!BT93+Produção3Adt!BT67)</f>
        <v>0</v>
      </c>
      <c r="BM47" s="205"/>
      <c r="BN47" s="205"/>
      <c r="BO47" s="205"/>
      <c r="BP47" s="205"/>
      <c r="BQ47" s="205"/>
      <c r="BR47" s="205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/>
      <c r="CF47" s="163"/>
      <c r="CG47" s="163"/>
      <c r="CH47" s="163"/>
      <c r="CI47" s="163"/>
      <c r="CJ47" s="163"/>
      <c r="CK47" s="163"/>
      <c r="CL47" s="163"/>
      <c r="CM47" s="163"/>
      <c r="CN47" s="163"/>
      <c r="CO47" s="163"/>
      <c r="CP47" s="163"/>
      <c r="CQ47" s="163"/>
      <c r="CR47" s="163"/>
      <c r="CS47" s="163"/>
      <c r="CT47" s="163"/>
      <c r="CU47" s="163"/>
      <c r="CV47" s="163"/>
      <c r="CW47" s="163"/>
      <c r="CX47" s="163"/>
      <c r="CY47" s="163"/>
      <c r="CZ47" s="163"/>
      <c r="DA47" s="163"/>
      <c r="DB47" s="163"/>
      <c r="DC47" s="163"/>
      <c r="DD47" s="163"/>
      <c r="DE47" s="163"/>
      <c r="DF47" s="163"/>
      <c r="DG47" s="163"/>
      <c r="DH47" s="163"/>
      <c r="DI47" s="163"/>
      <c r="DJ47" s="163"/>
      <c r="DK47" s="163"/>
      <c r="DL47" s="163"/>
      <c r="DM47" s="163"/>
      <c r="DN47" s="163"/>
      <c r="DO47" s="163"/>
      <c r="DP47" s="163"/>
      <c r="DQ47" s="163"/>
      <c r="DR47" s="163"/>
      <c r="DS47" s="163"/>
      <c r="DT47" s="163"/>
      <c r="DU47" s="163"/>
      <c r="DV47" s="163"/>
      <c r="DW47" s="163"/>
      <c r="DX47" s="163"/>
      <c r="DY47" s="163"/>
      <c r="DZ47" s="163"/>
      <c r="EA47" s="163"/>
      <c r="EB47" s="163"/>
      <c r="EC47" s="163"/>
      <c r="ED47" s="163"/>
      <c r="EE47" s="163"/>
      <c r="EF47" s="163"/>
      <c r="EG47" s="163"/>
      <c r="EH47" s="163"/>
      <c r="EI47" s="163"/>
      <c r="EJ47" s="163"/>
      <c r="EK47" s="163"/>
      <c r="EL47" s="163"/>
      <c r="EM47" s="163"/>
      <c r="EN47" s="163"/>
      <c r="EO47" s="163"/>
      <c r="EP47" s="163"/>
      <c r="EQ47" s="163"/>
      <c r="ER47" s="163"/>
      <c r="ES47" s="163"/>
      <c r="ET47" s="163"/>
      <c r="EU47" s="163"/>
      <c r="EV47" s="163"/>
      <c r="EW47" s="163"/>
      <c r="EX47" s="163"/>
      <c r="EY47" s="163"/>
      <c r="EZ47" s="163"/>
      <c r="FA47" s="163"/>
      <c r="FB47" s="163"/>
      <c r="FC47" s="163"/>
      <c r="FD47" s="163"/>
      <c r="FE47" s="163"/>
      <c r="FF47" s="163"/>
      <c r="FG47" s="163"/>
      <c r="FH47" s="163"/>
      <c r="FI47" s="163"/>
      <c r="FJ47" s="163"/>
      <c r="FK47" s="163"/>
      <c r="FL47" s="163"/>
      <c r="FM47" s="163"/>
      <c r="FN47" s="163"/>
      <c r="FO47" s="163"/>
      <c r="FP47" s="163"/>
      <c r="FQ47" s="163"/>
      <c r="FR47" s="163"/>
      <c r="FS47" s="163"/>
      <c r="FT47" s="163"/>
      <c r="FU47" s="163"/>
      <c r="FV47" s="163"/>
      <c r="FW47" s="163"/>
      <c r="FX47" s="163"/>
      <c r="FY47" s="163"/>
      <c r="FZ47" s="163"/>
      <c r="GA47" s="163"/>
      <c r="GB47" s="163"/>
      <c r="GC47" s="163"/>
      <c r="GD47" s="163"/>
      <c r="GE47" s="163"/>
      <c r="GF47" s="163"/>
      <c r="GG47" s="163"/>
      <c r="GH47" s="163"/>
      <c r="GI47" s="163"/>
      <c r="GJ47" s="163"/>
      <c r="GK47" s="163"/>
      <c r="GL47" s="163"/>
      <c r="GM47" s="163"/>
      <c r="GN47" s="163"/>
      <c r="GO47" s="163"/>
      <c r="GP47" s="163"/>
      <c r="GQ47" s="163"/>
      <c r="GR47" s="163"/>
      <c r="GS47" s="163"/>
      <c r="GT47" s="163"/>
      <c r="GU47" s="163"/>
      <c r="GV47" s="163"/>
      <c r="GW47" s="163"/>
      <c r="GX47" s="163"/>
      <c r="GY47" s="163"/>
      <c r="GZ47" s="163"/>
      <c r="HA47" s="163"/>
      <c r="HB47" s="163"/>
      <c r="HC47" s="163"/>
      <c r="HD47" s="163"/>
      <c r="HE47" s="163"/>
      <c r="HF47" s="163"/>
      <c r="HG47" s="163"/>
      <c r="HH47" s="163"/>
      <c r="HI47" s="163"/>
      <c r="HJ47" s="163"/>
      <c r="HK47" s="163"/>
      <c r="HL47" s="163"/>
      <c r="HM47" s="163"/>
      <c r="HN47" s="163"/>
      <c r="HO47" s="163"/>
      <c r="HP47" s="163"/>
      <c r="HQ47" s="163"/>
      <c r="HR47" s="163"/>
      <c r="HS47" s="163"/>
      <c r="HT47" s="163"/>
      <c r="HU47" s="163"/>
      <c r="HV47" s="163"/>
      <c r="HW47" s="163"/>
      <c r="HX47" s="163"/>
      <c r="HY47" s="163"/>
      <c r="HZ47" s="163"/>
      <c r="IA47" s="163"/>
      <c r="IB47" s="163"/>
      <c r="IC47" s="163"/>
      <c r="ID47" s="163"/>
      <c r="IE47" s="163"/>
      <c r="IF47" s="163"/>
      <c r="IG47" s="163"/>
      <c r="IH47" s="163"/>
      <c r="II47" s="163"/>
      <c r="IJ47" s="163"/>
      <c r="IK47" s="163"/>
      <c r="IL47" s="163"/>
      <c r="IM47" s="163"/>
      <c r="IN47" s="163"/>
      <c r="IO47" s="163"/>
      <c r="IP47" s="163"/>
      <c r="IQ47" s="163"/>
      <c r="IR47" s="163"/>
      <c r="IS47" s="163"/>
      <c r="IT47" s="163"/>
      <c r="IU47" s="163"/>
      <c r="IV47" s="163"/>
    </row>
    <row r="48" spans="1:256" s="164" customFormat="1" x14ac:dyDescent="0.2">
      <c r="A48" s="160" t="s">
        <v>74</v>
      </c>
      <c r="B48" s="100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100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100"/>
      <c r="AC48" s="228"/>
      <c r="AD48" s="228"/>
      <c r="AE48" s="228"/>
      <c r="AF48" s="228"/>
      <c r="AG48" s="228"/>
      <c r="AH48" s="228">
        <v>2384</v>
      </c>
      <c r="AI48" s="100"/>
      <c r="AJ48" s="228">
        <v>2629</v>
      </c>
      <c r="AK48" s="228">
        <v>2160</v>
      </c>
      <c r="AL48" s="228">
        <v>2204</v>
      </c>
      <c r="AM48" s="228">
        <v>2278</v>
      </c>
      <c r="AN48" s="228">
        <v>2403</v>
      </c>
      <c r="AO48" s="228">
        <v>2534</v>
      </c>
      <c r="AP48" s="100"/>
      <c r="AQ48" s="228">
        <f>Produção3Adt!AT66+Produção3Adt!AT68+Produção3Adt!AT69+Produção3Adt!AT70+Produção3Adt!AT92+Produção3Adt!AT94+Produção3Adt!AT95+Produção3Adt!AT96</f>
        <v>2509</v>
      </c>
      <c r="AR48" s="228">
        <f>Produção3Adt!AU66+Produção3Adt!AU68+Produção3Adt!AU69+Produção3Adt!AU70+Produção3Adt!AU92+Produção3Adt!AU94+Produção3Adt!AU95+Produção3Adt!AU96</f>
        <v>2895</v>
      </c>
      <c r="AS48" s="228">
        <f>Produção3Adt!AV66+Produção3Adt!AV68+Produção3Adt!AV69+Produção3Adt!AV70+Produção3Adt!AV92+Produção3Adt!AV94+Produção3Adt!AV95+Produção3Adt!AV96</f>
        <v>2652</v>
      </c>
      <c r="AT48" s="228">
        <f>Produção3Adt!AW66+Produção3Adt!AW68+Produção3Adt!AW69+Produção3Adt!AW70+Produção3Adt!AW92+Produção3Adt!AW94+Produção3Adt!AW95+Produção3Adt!AW96</f>
        <v>3019</v>
      </c>
      <c r="AU48" s="228">
        <f>Produção3Adt!AX66+Produção3Adt!AX68+Produção3Adt!AX69+Produção3Adt!AX70+Produção3Adt!AX92+Produção3Adt!AX94+Produção3Adt!AX95+Produção3Adt!AX96</f>
        <v>3052</v>
      </c>
      <c r="AV48" s="228">
        <f>Produção3Adt!AY66+Produção3Adt!AY68+Produção3Adt!AY69+Produção3Adt!AY70+Produção3Adt!AY92+Produção3Adt!AY94+Produção3Adt!AY95+Produção3Adt!AY96</f>
        <v>2784</v>
      </c>
      <c r="AW48" s="228">
        <f>Produção3Adt!AZ66+Produção3Adt!AZ68+Produção3Adt!AZ69+Produção3Adt!AZ70+Produção3Adt!AZ92+Produção3Adt!AZ94+Produção3Adt!AZ95+Produção3Adt!AZ96</f>
        <v>3034</v>
      </c>
      <c r="AX48" s="228">
        <f>Produção3Adt!BC66+Produção3Adt!BC68+Produção3Adt!BC69+Produção3Adt!BC70+Produção3Adt!BC92+Produção3Adt!BC94+Produção3Adt!BC95+Produção3Adt!BC96</f>
        <v>2869</v>
      </c>
      <c r="AY48" s="228">
        <f>Produção3Adt!BD66+Produção3Adt!BD68+Produção3Adt!BD69+Produção3Adt!BD70+Produção3Adt!BD92+Produção3Adt!BD94+Produção3Adt!BD95+Produção3Adt!BD96</f>
        <v>2929</v>
      </c>
      <c r="AZ48" s="206">
        <f>AZ47</f>
        <v>1466</v>
      </c>
      <c r="BA48" s="206">
        <f>BA47</f>
        <v>3059</v>
      </c>
      <c r="BB48" s="160" t="s">
        <v>74</v>
      </c>
      <c r="BC48" s="100"/>
      <c r="BD48" s="206">
        <f t="shared" ref="BD48:BL48" si="26">BD47</f>
        <v>1593</v>
      </c>
      <c r="BE48" s="206">
        <f t="shared" si="26"/>
        <v>3059</v>
      </c>
      <c r="BF48" s="206">
        <f t="shared" si="26"/>
        <v>3465</v>
      </c>
      <c r="BG48" s="206">
        <f t="shared" si="26"/>
        <v>4046</v>
      </c>
      <c r="BH48" s="206">
        <f t="shared" si="26"/>
        <v>0</v>
      </c>
      <c r="BI48" s="206">
        <f t="shared" si="26"/>
        <v>0</v>
      </c>
      <c r="BJ48" s="206">
        <f t="shared" si="26"/>
        <v>0</v>
      </c>
      <c r="BK48" s="206">
        <f t="shared" si="26"/>
        <v>0</v>
      </c>
      <c r="BL48" s="206">
        <f t="shared" si="26"/>
        <v>0</v>
      </c>
      <c r="BM48" s="228"/>
      <c r="BN48" s="228"/>
      <c r="BO48" s="228"/>
      <c r="BP48" s="228"/>
      <c r="BQ48" s="228"/>
      <c r="BR48" s="228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  <c r="CG48" s="163"/>
      <c r="CH48" s="163"/>
      <c r="CI48" s="163"/>
      <c r="CJ48" s="163"/>
      <c r="CK48" s="163"/>
      <c r="CL48" s="163"/>
      <c r="CM48" s="163"/>
      <c r="CN48" s="163"/>
      <c r="CO48" s="163"/>
      <c r="CP48" s="163"/>
      <c r="CQ48" s="163"/>
      <c r="CR48" s="163"/>
      <c r="CS48" s="163"/>
      <c r="CT48" s="163"/>
      <c r="CU48" s="163"/>
      <c r="CV48" s="163"/>
      <c r="CW48" s="163"/>
      <c r="CX48" s="163"/>
      <c r="CY48" s="163"/>
      <c r="CZ48" s="163"/>
      <c r="DA48" s="163"/>
      <c r="DB48" s="163"/>
      <c r="DC48" s="163"/>
      <c r="DD48" s="163"/>
      <c r="DE48" s="163"/>
      <c r="DF48" s="163"/>
      <c r="DG48" s="163"/>
      <c r="DH48" s="163"/>
      <c r="DI48" s="163"/>
      <c r="DJ48" s="163"/>
      <c r="DK48" s="163"/>
      <c r="DL48" s="163"/>
      <c r="DM48" s="163"/>
      <c r="DN48" s="163"/>
      <c r="DO48" s="163"/>
      <c r="DP48" s="163"/>
      <c r="DQ48" s="163"/>
      <c r="DR48" s="163"/>
      <c r="DS48" s="163"/>
      <c r="DT48" s="163"/>
      <c r="DU48" s="163"/>
      <c r="DV48" s="163"/>
      <c r="DW48" s="163"/>
      <c r="DX48" s="163"/>
      <c r="DY48" s="163"/>
      <c r="DZ48" s="163"/>
      <c r="EA48" s="163"/>
      <c r="EB48" s="163"/>
      <c r="EC48" s="163"/>
      <c r="ED48" s="163"/>
      <c r="EE48" s="163"/>
      <c r="EF48" s="163"/>
      <c r="EG48" s="163"/>
      <c r="EH48" s="163"/>
      <c r="EI48" s="163"/>
      <c r="EJ48" s="163"/>
      <c r="EK48" s="163"/>
      <c r="EL48" s="163"/>
      <c r="EM48" s="163"/>
      <c r="EN48" s="163"/>
      <c r="EO48" s="163"/>
      <c r="EP48" s="163"/>
      <c r="EQ48" s="163"/>
      <c r="ER48" s="163"/>
      <c r="ES48" s="163"/>
      <c r="ET48" s="163"/>
      <c r="EU48" s="163"/>
      <c r="EV48" s="163"/>
      <c r="EW48" s="163"/>
      <c r="EX48" s="163"/>
      <c r="EY48" s="163"/>
      <c r="EZ48" s="163"/>
      <c r="FA48" s="163"/>
      <c r="FB48" s="163"/>
      <c r="FC48" s="163"/>
      <c r="FD48" s="163"/>
      <c r="FE48" s="163"/>
      <c r="FF48" s="163"/>
      <c r="FG48" s="163"/>
      <c r="FH48" s="163"/>
      <c r="FI48" s="163"/>
      <c r="FJ48" s="163"/>
      <c r="FK48" s="163"/>
      <c r="FL48" s="163"/>
      <c r="FM48" s="163"/>
      <c r="FN48" s="163"/>
      <c r="FO48" s="163"/>
      <c r="FP48" s="163"/>
      <c r="FQ48" s="163"/>
      <c r="FR48" s="163"/>
      <c r="FS48" s="163"/>
      <c r="FT48" s="163"/>
      <c r="FU48" s="163"/>
      <c r="FV48" s="163"/>
      <c r="FW48" s="163"/>
      <c r="FX48" s="163"/>
      <c r="FY48" s="163"/>
      <c r="FZ48" s="163"/>
      <c r="GA48" s="163"/>
      <c r="GB48" s="163"/>
      <c r="GC48" s="163"/>
      <c r="GD48" s="163"/>
      <c r="GE48" s="163"/>
      <c r="GF48" s="163"/>
      <c r="GG48" s="163"/>
      <c r="GH48" s="163"/>
      <c r="GI48" s="163"/>
      <c r="GJ48" s="163"/>
      <c r="GK48" s="163"/>
      <c r="GL48" s="163"/>
      <c r="GM48" s="163"/>
      <c r="GN48" s="163"/>
      <c r="GO48" s="163"/>
      <c r="GP48" s="163"/>
      <c r="GQ48" s="163"/>
      <c r="GR48" s="163"/>
      <c r="GS48" s="163"/>
      <c r="GT48" s="163"/>
      <c r="GU48" s="163"/>
      <c r="GV48" s="163"/>
      <c r="GW48" s="163"/>
      <c r="GX48" s="163"/>
      <c r="GY48" s="163"/>
      <c r="GZ48" s="163"/>
      <c r="HA48" s="163"/>
      <c r="HB48" s="163"/>
      <c r="HC48" s="163"/>
      <c r="HD48" s="163"/>
      <c r="HE48" s="163"/>
      <c r="HF48" s="163"/>
      <c r="HG48" s="163"/>
      <c r="HH48" s="163"/>
      <c r="HI48" s="163"/>
      <c r="HJ48" s="163"/>
      <c r="HK48" s="163"/>
      <c r="HL48" s="163"/>
      <c r="HM48" s="163"/>
      <c r="HN48" s="163"/>
      <c r="HO48" s="163"/>
      <c r="HP48" s="163"/>
      <c r="HQ48" s="163"/>
      <c r="HR48" s="163"/>
      <c r="HS48" s="163"/>
      <c r="HT48" s="163"/>
      <c r="HU48" s="163"/>
      <c r="HV48" s="163"/>
      <c r="HW48" s="163"/>
      <c r="HX48" s="163"/>
      <c r="HY48" s="163"/>
      <c r="HZ48" s="163"/>
      <c r="IA48" s="163"/>
      <c r="IB48" s="163"/>
      <c r="IC48" s="163"/>
      <c r="ID48" s="163"/>
      <c r="IE48" s="163"/>
      <c r="IF48" s="163"/>
      <c r="IG48" s="163"/>
      <c r="IH48" s="163"/>
      <c r="II48" s="163"/>
      <c r="IJ48" s="163"/>
      <c r="IK48" s="163"/>
      <c r="IL48" s="163"/>
      <c r="IM48" s="163"/>
      <c r="IN48" s="163"/>
      <c r="IO48" s="163"/>
      <c r="IP48" s="163"/>
      <c r="IQ48" s="163"/>
      <c r="IR48" s="163"/>
      <c r="IS48" s="163"/>
      <c r="IT48" s="163"/>
      <c r="IU48" s="163"/>
      <c r="IV48" s="163"/>
    </row>
    <row r="49" spans="1:256" s="159" customFormat="1" ht="25.5" hidden="1" x14ac:dyDescent="0.25">
      <c r="A49" s="234"/>
      <c r="B49" s="235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35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35"/>
      <c r="AC49" s="251"/>
      <c r="AD49" s="251"/>
      <c r="AE49" s="251"/>
      <c r="AF49" s="251"/>
      <c r="AG49" s="251"/>
      <c r="AH49" s="251"/>
      <c r="AI49" s="235"/>
      <c r="AJ49" s="251"/>
      <c r="AK49" s="251"/>
      <c r="AL49" s="251"/>
      <c r="AM49" s="251"/>
      <c r="AN49" s="251"/>
      <c r="AO49" s="251"/>
      <c r="AP49" s="235"/>
      <c r="AQ49" s="251"/>
      <c r="AR49" s="251"/>
      <c r="AS49" s="251"/>
      <c r="AT49" s="251"/>
      <c r="AU49" s="251"/>
      <c r="AV49" s="251"/>
      <c r="AW49" s="251"/>
      <c r="AX49" s="251"/>
      <c r="AY49" s="251"/>
      <c r="AZ49" s="251"/>
      <c r="BA49" s="265"/>
      <c r="BB49" s="197" t="s">
        <v>75</v>
      </c>
      <c r="BC49" s="215" t="s">
        <v>76</v>
      </c>
      <c r="BD49" s="156">
        <f t="shared" ref="BD49:BR49" si="27">IFERROR(ROUND((BD50/BD51),4),0)</f>
        <v>1</v>
      </c>
      <c r="BE49" s="156">
        <f t="shared" si="27"/>
        <v>1</v>
      </c>
      <c r="BF49" s="156">
        <f t="shared" si="27"/>
        <v>1</v>
      </c>
      <c r="BG49" s="156">
        <f t="shared" si="27"/>
        <v>1</v>
      </c>
      <c r="BH49" s="156">
        <f t="shared" si="27"/>
        <v>0</v>
      </c>
      <c r="BI49" s="156">
        <f t="shared" si="27"/>
        <v>0</v>
      </c>
      <c r="BJ49" s="156">
        <f t="shared" si="27"/>
        <v>0</v>
      </c>
      <c r="BK49" s="156">
        <f t="shared" si="27"/>
        <v>0</v>
      </c>
      <c r="BL49" s="156">
        <f t="shared" si="27"/>
        <v>0</v>
      </c>
      <c r="BM49" s="156">
        <f t="shared" si="27"/>
        <v>0</v>
      </c>
      <c r="BN49" s="156">
        <f t="shared" si="27"/>
        <v>0</v>
      </c>
      <c r="BO49" s="156">
        <f t="shared" si="27"/>
        <v>0</v>
      </c>
      <c r="BP49" s="156">
        <f t="shared" si="27"/>
        <v>0</v>
      </c>
      <c r="BQ49" s="156">
        <f t="shared" si="27"/>
        <v>0</v>
      </c>
      <c r="BR49" s="156">
        <f t="shared" si="27"/>
        <v>0</v>
      </c>
    </row>
    <row r="50" spans="1:256" hidden="1" x14ac:dyDescent="0.25">
      <c r="A50" s="238"/>
      <c r="B50" s="224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4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4"/>
      <c r="AC50" s="225"/>
      <c r="AD50" s="225"/>
      <c r="AE50" s="225"/>
      <c r="AF50" s="225"/>
      <c r="AG50" s="225"/>
      <c r="AH50" s="225"/>
      <c r="AI50" s="224"/>
      <c r="AJ50" s="225"/>
      <c r="AK50" s="225"/>
      <c r="AL50" s="225"/>
      <c r="AM50" s="225"/>
      <c r="AN50" s="225"/>
      <c r="AO50" s="225"/>
      <c r="AP50" s="224"/>
      <c r="AQ50" s="239"/>
      <c r="AR50" s="239"/>
      <c r="AS50" s="239"/>
      <c r="AT50" s="239"/>
      <c r="AU50" s="239"/>
      <c r="AV50" s="239"/>
      <c r="AW50" s="239"/>
      <c r="AX50" s="239"/>
      <c r="AY50" s="239"/>
      <c r="AZ50" s="239"/>
      <c r="BA50" s="240"/>
      <c r="BB50" s="160" t="s">
        <v>77</v>
      </c>
      <c r="BC50" s="221"/>
      <c r="BD50" s="266">
        <v>72</v>
      </c>
      <c r="BE50" s="241">
        <v>393</v>
      </c>
      <c r="BF50" s="267">
        <v>80</v>
      </c>
      <c r="BG50" s="222">
        <v>73</v>
      </c>
      <c r="BH50" s="222"/>
      <c r="BI50" s="222"/>
      <c r="BJ50" s="222"/>
      <c r="BK50" s="222"/>
      <c r="BL50" s="222"/>
      <c r="BM50" s="222"/>
      <c r="BN50" s="222"/>
      <c r="BO50" s="222"/>
      <c r="BP50" s="222"/>
      <c r="BQ50" s="222"/>
      <c r="BR50" s="222"/>
    </row>
    <row r="51" spans="1:256" hidden="1" x14ac:dyDescent="0.25">
      <c r="A51" s="223"/>
      <c r="B51" s="224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24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24"/>
      <c r="AC51" s="242"/>
      <c r="AD51" s="242"/>
      <c r="AE51" s="242"/>
      <c r="AF51" s="242"/>
      <c r="AG51" s="242"/>
      <c r="AH51" s="242"/>
      <c r="AI51" s="224"/>
      <c r="AJ51" s="242"/>
      <c r="AK51" s="242"/>
      <c r="AL51" s="242"/>
      <c r="AM51" s="242"/>
      <c r="AN51" s="242"/>
      <c r="AO51" s="242"/>
      <c r="AP51" s="224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4"/>
      <c r="BB51" s="160" t="s">
        <v>78</v>
      </c>
      <c r="BC51" s="221"/>
      <c r="BD51" s="268">
        <v>72</v>
      </c>
      <c r="BE51" s="246">
        <v>393</v>
      </c>
      <c r="BF51" s="269">
        <v>80</v>
      </c>
      <c r="BG51" s="227">
        <v>73</v>
      </c>
      <c r="BH51" s="227"/>
      <c r="BI51" s="227"/>
      <c r="BJ51" s="227"/>
      <c r="BK51" s="227"/>
      <c r="BL51" s="227"/>
      <c r="BM51" s="227"/>
      <c r="BN51" s="227"/>
      <c r="BO51" s="227"/>
      <c r="BP51" s="227"/>
      <c r="BQ51" s="227"/>
      <c r="BR51" s="227"/>
    </row>
    <row r="52" spans="1:256" s="159" customFormat="1" ht="25.5" hidden="1" x14ac:dyDescent="0.25">
      <c r="A52" s="216"/>
      <c r="B52" s="217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7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7"/>
      <c r="AC52" s="218"/>
      <c r="AD52" s="218"/>
      <c r="AE52" s="218"/>
      <c r="AF52" s="218"/>
      <c r="AG52" s="218"/>
      <c r="AH52" s="218"/>
      <c r="AI52" s="217"/>
      <c r="AJ52" s="218"/>
      <c r="AK52" s="218"/>
      <c r="AL52" s="218"/>
      <c r="AM52" s="218"/>
      <c r="AN52" s="218"/>
      <c r="AO52" s="218"/>
      <c r="AP52" s="217"/>
      <c r="AQ52" s="218"/>
      <c r="AR52" s="218"/>
      <c r="AS52" s="218"/>
      <c r="AT52" s="218"/>
      <c r="AU52" s="218"/>
      <c r="AV52" s="218"/>
      <c r="AW52" s="218"/>
      <c r="AX52" s="218"/>
      <c r="AY52" s="218"/>
      <c r="AZ52" s="218"/>
      <c r="BA52" s="245"/>
      <c r="BB52" s="197" t="s">
        <v>79</v>
      </c>
      <c r="BC52" s="215" t="s">
        <v>76</v>
      </c>
      <c r="BD52" s="156">
        <f t="shared" ref="BD52:BR52" si="28">IFERROR(ROUND((BD53/BD54),4),0)</f>
        <v>1</v>
      </c>
      <c r="BE52" s="156">
        <f t="shared" si="28"/>
        <v>1</v>
      </c>
      <c r="BF52" s="156">
        <f t="shared" si="28"/>
        <v>1</v>
      </c>
      <c r="BG52" s="156">
        <f t="shared" si="28"/>
        <v>1</v>
      </c>
      <c r="BH52" s="156">
        <f t="shared" si="28"/>
        <v>0</v>
      </c>
      <c r="BI52" s="156">
        <f t="shared" si="28"/>
        <v>0</v>
      </c>
      <c r="BJ52" s="156">
        <f t="shared" si="28"/>
        <v>0</v>
      </c>
      <c r="BK52" s="156">
        <f t="shared" si="28"/>
        <v>0</v>
      </c>
      <c r="BL52" s="156">
        <f t="shared" si="28"/>
        <v>0</v>
      </c>
      <c r="BM52" s="156">
        <f t="shared" si="28"/>
        <v>0</v>
      </c>
      <c r="BN52" s="156">
        <f t="shared" si="28"/>
        <v>0</v>
      </c>
      <c r="BO52" s="156">
        <f t="shared" si="28"/>
        <v>0</v>
      </c>
      <c r="BP52" s="156">
        <f t="shared" si="28"/>
        <v>0</v>
      </c>
      <c r="BQ52" s="156">
        <f t="shared" si="28"/>
        <v>0</v>
      </c>
      <c r="BR52" s="156">
        <f t="shared" si="28"/>
        <v>0</v>
      </c>
    </row>
    <row r="53" spans="1:256" hidden="1" x14ac:dyDescent="0.25">
      <c r="A53" s="238"/>
      <c r="B53" s="224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4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4"/>
      <c r="AC53" s="225"/>
      <c r="AD53" s="225"/>
      <c r="AE53" s="225"/>
      <c r="AF53" s="225"/>
      <c r="AG53" s="225"/>
      <c r="AH53" s="225"/>
      <c r="AI53" s="224"/>
      <c r="AJ53" s="225"/>
      <c r="AK53" s="225"/>
      <c r="AL53" s="225"/>
      <c r="AM53" s="225"/>
      <c r="AN53" s="225"/>
      <c r="AO53" s="225"/>
      <c r="AP53" s="224"/>
      <c r="AQ53" s="239"/>
      <c r="AR53" s="239"/>
      <c r="AS53" s="239"/>
      <c r="AT53" s="239"/>
      <c r="AU53" s="239"/>
      <c r="AV53" s="239"/>
      <c r="AW53" s="239"/>
      <c r="AX53" s="239"/>
      <c r="AY53" s="239"/>
      <c r="AZ53" s="239"/>
      <c r="BA53" s="240"/>
      <c r="BB53" s="160" t="s">
        <v>80</v>
      </c>
      <c r="BC53" s="221"/>
      <c r="BD53" s="266">
        <v>321</v>
      </c>
      <c r="BE53" s="241">
        <v>393</v>
      </c>
      <c r="BF53" s="267">
        <v>219</v>
      </c>
      <c r="BG53" s="222">
        <v>226</v>
      </c>
      <c r="BH53" s="222"/>
      <c r="BI53" s="222"/>
      <c r="BJ53" s="222"/>
      <c r="BK53" s="222"/>
      <c r="BL53" s="222"/>
      <c r="BM53" s="222"/>
      <c r="BN53" s="222"/>
      <c r="BO53" s="222"/>
      <c r="BP53" s="222"/>
      <c r="BQ53" s="222"/>
      <c r="BR53" s="222"/>
    </row>
    <row r="54" spans="1:256" hidden="1" x14ac:dyDescent="0.25">
      <c r="A54" s="223"/>
      <c r="B54" s="224"/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24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24"/>
      <c r="AC54" s="242"/>
      <c r="AD54" s="242"/>
      <c r="AE54" s="242"/>
      <c r="AF54" s="242"/>
      <c r="AG54" s="242"/>
      <c r="AH54" s="242"/>
      <c r="AI54" s="224"/>
      <c r="AJ54" s="242"/>
      <c r="AK54" s="242"/>
      <c r="AL54" s="242"/>
      <c r="AM54" s="242"/>
      <c r="AN54" s="242"/>
      <c r="AO54" s="242"/>
      <c r="AP54" s="224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4"/>
      <c r="BB54" s="160" t="s">
        <v>78</v>
      </c>
      <c r="BC54" s="221"/>
      <c r="BD54" s="268">
        <v>321</v>
      </c>
      <c r="BE54" s="246">
        <v>393</v>
      </c>
      <c r="BF54" s="269">
        <v>219</v>
      </c>
      <c r="BG54" s="227">
        <v>226</v>
      </c>
      <c r="BH54" s="227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</row>
    <row r="55" spans="1:256" s="159" customFormat="1" hidden="1" x14ac:dyDescent="0.25">
      <c r="A55" s="216"/>
      <c r="B55" s="217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7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7"/>
      <c r="AC55" s="218"/>
      <c r="AD55" s="218"/>
      <c r="AE55" s="218"/>
      <c r="AF55" s="218"/>
      <c r="AG55" s="218"/>
      <c r="AH55" s="218"/>
      <c r="AI55" s="217"/>
      <c r="AJ55" s="218"/>
      <c r="AK55" s="218"/>
      <c r="AL55" s="218"/>
      <c r="AM55" s="218"/>
      <c r="AN55" s="218"/>
      <c r="AO55" s="218"/>
      <c r="AP55" s="217"/>
      <c r="AQ55" s="218"/>
      <c r="AR55" s="218"/>
      <c r="AS55" s="218"/>
      <c r="AT55" s="218"/>
      <c r="AU55" s="218"/>
      <c r="AV55" s="218"/>
      <c r="AW55" s="218"/>
      <c r="AX55" s="218"/>
      <c r="AY55" s="218"/>
      <c r="AZ55" s="218"/>
      <c r="BA55" s="245"/>
      <c r="BB55" s="197" t="s">
        <v>81</v>
      </c>
      <c r="BC55" s="215" t="s">
        <v>82</v>
      </c>
      <c r="BD55" s="156">
        <f t="shared" ref="BD55:BR55" si="29">IFERROR(ROUND((BD56/BD57),4),0)</f>
        <v>0</v>
      </c>
      <c r="BE55" s="156">
        <f t="shared" si="29"/>
        <v>8.3000000000000001E-3</v>
      </c>
      <c r="BF55" s="156">
        <f t="shared" si="29"/>
        <v>8.9999999999999998E-4</v>
      </c>
      <c r="BG55" s="156">
        <f t="shared" si="29"/>
        <v>5.0000000000000001E-4</v>
      </c>
      <c r="BH55" s="156">
        <f t="shared" si="29"/>
        <v>0</v>
      </c>
      <c r="BI55" s="156">
        <f t="shared" si="29"/>
        <v>0</v>
      </c>
      <c r="BJ55" s="156">
        <f t="shared" si="29"/>
        <v>0</v>
      </c>
      <c r="BK55" s="156">
        <f t="shared" si="29"/>
        <v>0</v>
      </c>
      <c r="BL55" s="156">
        <f t="shared" si="29"/>
        <v>0</v>
      </c>
      <c r="BM55" s="156">
        <f t="shared" si="29"/>
        <v>0</v>
      </c>
      <c r="BN55" s="156">
        <f t="shared" si="29"/>
        <v>0</v>
      </c>
      <c r="BO55" s="156">
        <f t="shared" si="29"/>
        <v>0</v>
      </c>
      <c r="BP55" s="156">
        <f t="shared" si="29"/>
        <v>0</v>
      </c>
      <c r="BQ55" s="156">
        <f t="shared" si="29"/>
        <v>0</v>
      </c>
      <c r="BR55" s="156">
        <f t="shared" si="29"/>
        <v>0</v>
      </c>
    </row>
    <row r="56" spans="1:256" s="280" customFormat="1" hidden="1" x14ac:dyDescent="0.2">
      <c r="A56" s="270"/>
      <c r="B56" s="271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1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1"/>
      <c r="AC56" s="272"/>
      <c r="AD56" s="272"/>
      <c r="AE56" s="272"/>
      <c r="AF56" s="272"/>
      <c r="AG56" s="272"/>
      <c r="AH56" s="272"/>
      <c r="AI56" s="271"/>
      <c r="AJ56" s="272"/>
      <c r="AK56" s="272"/>
      <c r="AL56" s="272"/>
      <c r="AM56" s="272"/>
      <c r="AN56" s="272"/>
      <c r="AO56" s="272"/>
      <c r="AP56" s="271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3"/>
      <c r="BB56" s="274" t="s">
        <v>83</v>
      </c>
      <c r="BC56" s="275"/>
      <c r="BD56" s="276" t="s">
        <v>57</v>
      </c>
      <c r="BE56" s="276">
        <v>2010.01</v>
      </c>
      <c r="BF56" s="277">
        <v>234.04</v>
      </c>
      <c r="BG56" s="278">
        <v>251.24</v>
      </c>
      <c r="BH56" s="278"/>
      <c r="BI56" s="278"/>
      <c r="BJ56" s="278"/>
      <c r="BK56" s="278"/>
      <c r="BL56" s="278"/>
      <c r="BM56" s="278"/>
      <c r="BN56" s="278"/>
      <c r="BO56" s="278"/>
      <c r="BP56" s="278"/>
      <c r="BQ56" s="278"/>
      <c r="BR56" s="278"/>
      <c r="BS56" s="279"/>
      <c r="BT56" s="279"/>
      <c r="BU56" s="279"/>
      <c r="BV56" s="279"/>
      <c r="BW56" s="279"/>
      <c r="BX56" s="279"/>
      <c r="BY56" s="279"/>
      <c r="BZ56" s="279"/>
      <c r="CA56" s="279"/>
      <c r="CB56" s="279"/>
      <c r="CC56" s="279"/>
      <c r="CD56" s="279"/>
      <c r="CE56" s="279"/>
      <c r="CF56" s="279"/>
      <c r="CG56" s="279"/>
      <c r="CH56" s="279"/>
      <c r="CI56" s="279"/>
      <c r="CJ56" s="279"/>
      <c r="CK56" s="279"/>
      <c r="CL56" s="279"/>
      <c r="CM56" s="279"/>
      <c r="CN56" s="279"/>
      <c r="CO56" s="279"/>
      <c r="CP56" s="279"/>
      <c r="CQ56" s="279"/>
      <c r="CR56" s="279"/>
      <c r="CS56" s="279"/>
      <c r="CT56" s="279"/>
      <c r="CU56" s="279"/>
      <c r="CV56" s="279"/>
      <c r="CW56" s="279"/>
      <c r="CX56" s="279"/>
      <c r="CY56" s="279"/>
      <c r="CZ56" s="279"/>
      <c r="DA56" s="279"/>
      <c r="DB56" s="279"/>
      <c r="DC56" s="279"/>
      <c r="DD56" s="279"/>
      <c r="DE56" s="279"/>
      <c r="DF56" s="279"/>
      <c r="DG56" s="279"/>
      <c r="DH56" s="279"/>
      <c r="DI56" s="279"/>
      <c r="DJ56" s="279"/>
      <c r="DK56" s="279"/>
      <c r="DL56" s="279"/>
      <c r="DM56" s="279"/>
      <c r="DN56" s="279"/>
      <c r="DO56" s="279"/>
      <c r="DP56" s="279"/>
      <c r="DQ56" s="279"/>
      <c r="DR56" s="279"/>
      <c r="DS56" s="279"/>
      <c r="DT56" s="279"/>
      <c r="DU56" s="279"/>
      <c r="DV56" s="279"/>
      <c r="DW56" s="279"/>
      <c r="DX56" s="279"/>
      <c r="DY56" s="279"/>
      <c r="DZ56" s="279"/>
      <c r="EA56" s="279"/>
      <c r="EB56" s="279"/>
      <c r="EC56" s="279"/>
      <c r="ED56" s="279"/>
      <c r="EE56" s="279"/>
      <c r="EF56" s="279"/>
      <c r="EG56" s="279"/>
      <c r="EH56" s="279"/>
      <c r="EI56" s="279"/>
      <c r="EJ56" s="279"/>
      <c r="EK56" s="279"/>
      <c r="EL56" s="279"/>
      <c r="EM56" s="279"/>
      <c r="EN56" s="279"/>
      <c r="EO56" s="279"/>
      <c r="EP56" s="279"/>
      <c r="EQ56" s="279"/>
      <c r="ER56" s="279"/>
      <c r="ES56" s="279"/>
      <c r="ET56" s="279"/>
      <c r="EU56" s="279"/>
      <c r="EV56" s="279"/>
      <c r="EW56" s="279"/>
      <c r="EX56" s="279"/>
      <c r="EY56" s="279"/>
      <c r="EZ56" s="279"/>
      <c r="FA56" s="279"/>
      <c r="FB56" s="279"/>
      <c r="FC56" s="279"/>
      <c r="FD56" s="279"/>
      <c r="FE56" s="279"/>
      <c r="FF56" s="279"/>
      <c r="FG56" s="279"/>
      <c r="FH56" s="279"/>
      <c r="FI56" s="279"/>
      <c r="FJ56" s="279"/>
      <c r="FK56" s="279"/>
      <c r="FL56" s="279"/>
      <c r="FM56" s="279"/>
      <c r="FN56" s="279"/>
      <c r="FO56" s="279"/>
      <c r="FP56" s="279"/>
      <c r="FQ56" s="279"/>
      <c r="FR56" s="279"/>
      <c r="FS56" s="279"/>
      <c r="FT56" s="279"/>
      <c r="FU56" s="279"/>
      <c r="FV56" s="279"/>
      <c r="FW56" s="279"/>
      <c r="FX56" s="279"/>
      <c r="FY56" s="279"/>
      <c r="FZ56" s="279"/>
      <c r="GA56" s="279"/>
      <c r="GB56" s="279"/>
      <c r="GC56" s="279"/>
      <c r="GD56" s="279"/>
      <c r="GE56" s="279"/>
      <c r="GF56" s="279"/>
      <c r="GG56" s="279"/>
      <c r="GH56" s="279"/>
      <c r="GI56" s="279"/>
      <c r="GJ56" s="279"/>
      <c r="GK56" s="279"/>
      <c r="GL56" s="279"/>
      <c r="GM56" s="279"/>
      <c r="GN56" s="279"/>
      <c r="GO56" s="279"/>
      <c r="GP56" s="279"/>
      <c r="GQ56" s="279"/>
      <c r="GR56" s="279"/>
      <c r="GS56" s="279"/>
      <c r="GT56" s="279"/>
      <c r="GU56" s="279"/>
      <c r="GV56" s="279"/>
      <c r="GW56" s="279"/>
      <c r="GX56" s="279"/>
      <c r="GY56" s="279"/>
      <c r="GZ56" s="279"/>
      <c r="HA56" s="279"/>
      <c r="HB56" s="279"/>
      <c r="HC56" s="279"/>
      <c r="HD56" s="279"/>
      <c r="HE56" s="279"/>
      <c r="HF56" s="279"/>
      <c r="HG56" s="279"/>
      <c r="HH56" s="279"/>
      <c r="HI56" s="279"/>
      <c r="HJ56" s="279"/>
      <c r="HK56" s="279"/>
      <c r="HL56" s="279"/>
      <c r="HM56" s="279"/>
      <c r="HN56" s="279"/>
      <c r="HO56" s="279"/>
      <c r="HP56" s="279"/>
      <c r="HQ56" s="279"/>
      <c r="HR56" s="279"/>
      <c r="HS56" s="279"/>
      <c r="HT56" s="279"/>
      <c r="HU56" s="279"/>
      <c r="HV56" s="279"/>
      <c r="HW56" s="279"/>
      <c r="HX56" s="279"/>
      <c r="HY56" s="279"/>
      <c r="HZ56" s="279"/>
      <c r="IA56" s="279"/>
      <c r="IB56" s="279"/>
      <c r="IC56" s="279"/>
      <c r="ID56" s="279"/>
      <c r="IE56" s="279"/>
      <c r="IF56" s="279"/>
      <c r="IG56" s="279"/>
      <c r="IH56" s="279"/>
      <c r="II56" s="279"/>
      <c r="IJ56" s="279"/>
      <c r="IK56" s="279"/>
      <c r="IL56" s="279"/>
      <c r="IM56" s="279"/>
      <c r="IN56" s="279"/>
      <c r="IO56" s="279"/>
      <c r="IP56" s="279"/>
      <c r="IQ56" s="279"/>
      <c r="IR56" s="279"/>
      <c r="IS56" s="279"/>
      <c r="IT56" s="279"/>
      <c r="IU56" s="279"/>
      <c r="IV56" s="279"/>
    </row>
    <row r="57" spans="1:256" s="280" customFormat="1" hidden="1" x14ac:dyDescent="0.2">
      <c r="A57" s="281"/>
      <c r="B57" s="282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2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2"/>
      <c r="AC57" s="283"/>
      <c r="AD57" s="283"/>
      <c r="AE57" s="283"/>
      <c r="AF57" s="283"/>
      <c r="AG57" s="283"/>
      <c r="AH57" s="283"/>
      <c r="AI57" s="282"/>
      <c r="AJ57" s="283"/>
      <c r="AK57" s="283"/>
      <c r="AL57" s="283"/>
      <c r="AM57" s="283"/>
      <c r="AN57" s="283"/>
      <c r="AO57" s="283"/>
      <c r="AP57" s="282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4"/>
      <c r="BB57" s="274" t="s">
        <v>84</v>
      </c>
      <c r="BC57" s="275"/>
      <c r="BD57" s="285" t="s">
        <v>57</v>
      </c>
      <c r="BE57" s="286">
        <v>241885.58</v>
      </c>
      <c r="BF57" s="287">
        <v>249753.83</v>
      </c>
      <c r="BG57" s="288">
        <v>501166.76</v>
      </c>
      <c r="BH57" s="287"/>
      <c r="BI57" s="287"/>
      <c r="BJ57" s="287"/>
      <c r="BK57" s="287"/>
      <c r="BL57" s="287"/>
      <c r="BM57" s="287"/>
      <c r="BN57" s="287"/>
      <c r="BO57" s="287"/>
      <c r="BP57" s="287"/>
      <c r="BQ57" s="287"/>
      <c r="BR57" s="287"/>
      <c r="BS57" s="279"/>
      <c r="BT57" s="279"/>
      <c r="BU57" s="279"/>
      <c r="BV57" s="279"/>
      <c r="BW57" s="279"/>
      <c r="BX57" s="279"/>
      <c r="BY57" s="279"/>
      <c r="BZ57" s="279"/>
      <c r="CA57" s="279"/>
      <c r="CB57" s="279"/>
      <c r="CC57" s="279"/>
      <c r="CD57" s="279"/>
      <c r="CE57" s="279"/>
      <c r="CF57" s="279"/>
      <c r="CG57" s="279"/>
      <c r="CH57" s="279"/>
      <c r="CI57" s="279"/>
      <c r="CJ57" s="279"/>
      <c r="CK57" s="279"/>
      <c r="CL57" s="279"/>
      <c r="CM57" s="279"/>
      <c r="CN57" s="279"/>
      <c r="CO57" s="279"/>
      <c r="CP57" s="279"/>
      <c r="CQ57" s="279"/>
      <c r="CR57" s="279"/>
      <c r="CS57" s="279"/>
      <c r="CT57" s="279"/>
      <c r="CU57" s="279"/>
      <c r="CV57" s="279"/>
      <c r="CW57" s="279"/>
      <c r="CX57" s="279"/>
      <c r="CY57" s="279"/>
      <c r="CZ57" s="279"/>
      <c r="DA57" s="279"/>
      <c r="DB57" s="279"/>
      <c r="DC57" s="279"/>
      <c r="DD57" s="279"/>
      <c r="DE57" s="279"/>
      <c r="DF57" s="279"/>
      <c r="DG57" s="279"/>
      <c r="DH57" s="279"/>
      <c r="DI57" s="279"/>
      <c r="DJ57" s="279"/>
      <c r="DK57" s="279"/>
      <c r="DL57" s="279"/>
      <c r="DM57" s="279"/>
      <c r="DN57" s="279"/>
      <c r="DO57" s="279"/>
      <c r="DP57" s="279"/>
      <c r="DQ57" s="279"/>
      <c r="DR57" s="279"/>
      <c r="DS57" s="279"/>
      <c r="DT57" s="279"/>
      <c r="DU57" s="279"/>
      <c r="DV57" s="279"/>
      <c r="DW57" s="279"/>
      <c r="DX57" s="279"/>
      <c r="DY57" s="279"/>
      <c r="DZ57" s="279"/>
      <c r="EA57" s="279"/>
      <c r="EB57" s="279"/>
      <c r="EC57" s="279"/>
      <c r="ED57" s="279"/>
      <c r="EE57" s="279"/>
      <c r="EF57" s="279"/>
      <c r="EG57" s="279"/>
      <c r="EH57" s="279"/>
      <c r="EI57" s="279"/>
      <c r="EJ57" s="279"/>
      <c r="EK57" s="279"/>
      <c r="EL57" s="279"/>
      <c r="EM57" s="279"/>
      <c r="EN57" s="279"/>
      <c r="EO57" s="279"/>
      <c r="EP57" s="279"/>
      <c r="EQ57" s="279"/>
      <c r="ER57" s="279"/>
      <c r="ES57" s="279"/>
      <c r="ET57" s="279"/>
      <c r="EU57" s="279"/>
      <c r="EV57" s="279"/>
      <c r="EW57" s="279"/>
      <c r="EX57" s="279"/>
      <c r="EY57" s="279"/>
      <c r="EZ57" s="279"/>
      <c r="FA57" s="279"/>
      <c r="FB57" s="279"/>
      <c r="FC57" s="279"/>
      <c r="FD57" s="279"/>
      <c r="FE57" s="279"/>
      <c r="FF57" s="279"/>
      <c r="FG57" s="279"/>
      <c r="FH57" s="279"/>
      <c r="FI57" s="279"/>
      <c r="FJ57" s="279"/>
      <c r="FK57" s="279"/>
      <c r="FL57" s="279"/>
      <c r="FM57" s="279"/>
      <c r="FN57" s="279"/>
      <c r="FO57" s="279"/>
      <c r="FP57" s="279"/>
      <c r="FQ57" s="279"/>
      <c r="FR57" s="279"/>
      <c r="FS57" s="279"/>
      <c r="FT57" s="279"/>
      <c r="FU57" s="279"/>
      <c r="FV57" s="279"/>
      <c r="FW57" s="279"/>
      <c r="FX57" s="279"/>
      <c r="FY57" s="279"/>
      <c r="FZ57" s="279"/>
      <c r="GA57" s="279"/>
      <c r="GB57" s="279"/>
      <c r="GC57" s="279"/>
      <c r="GD57" s="279"/>
      <c r="GE57" s="279"/>
      <c r="GF57" s="279"/>
      <c r="GG57" s="279"/>
      <c r="GH57" s="279"/>
      <c r="GI57" s="279"/>
      <c r="GJ57" s="279"/>
      <c r="GK57" s="279"/>
      <c r="GL57" s="279"/>
      <c r="GM57" s="279"/>
      <c r="GN57" s="279"/>
      <c r="GO57" s="279"/>
      <c r="GP57" s="279"/>
      <c r="GQ57" s="279"/>
      <c r="GR57" s="279"/>
      <c r="GS57" s="279"/>
      <c r="GT57" s="279"/>
      <c r="GU57" s="279"/>
      <c r="GV57" s="279"/>
      <c r="GW57" s="279"/>
      <c r="GX57" s="279"/>
      <c r="GY57" s="279"/>
      <c r="GZ57" s="279"/>
      <c r="HA57" s="279"/>
      <c r="HB57" s="279"/>
      <c r="HC57" s="279"/>
      <c r="HD57" s="279"/>
      <c r="HE57" s="279"/>
      <c r="HF57" s="279"/>
      <c r="HG57" s="279"/>
      <c r="HH57" s="279"/>
      <c r="HI57" s="279"/>
      <c r="HJ57" s="279"/>
      <c r="HK57" s="279"/>
      <c r="HL57" s="279"/>
      <c r="HM57" s="279"/>
      <c r="HN57" s="279"/>
      <c r="HO57" s="279"/>
      <c r="HP57" s="279"/>
      <c r="HQ57" s="279"/>
      <c r="HR57" s="279"/>
      <c r="HS57" s="279"/>
      <c r="HT57" s="279"/>
      <c r="HU57" s="279"/>
      <c r="HV57" s="279"/>
      <c r="HW57" s="279"/>
      <c r="HX57" s="279"/>
      <c r="HY57" s="279"/>
      <c r="HZ57" s="279"/>
      <c r="IA57" s="279"/>
      <c r="IB57" s="279"/>
      <c r="IC57" s="279"/>
      <c r="ID57" s="279"/>
      <c r="IE57" s="279"/>
      <c r="IF57" s="279"/>
      <c r="IG57" s="279"/>
      <c r="IH57" s="279"/>
      <c r="II57" s="279"/>
      <c r="IJ57" s="279"/>
      <c r="IK57" s="279"/>
      <c r="IL57" s="279"/>
      <c r="IM57" s="279"/>
      <c r="IN57" s="279"/>
      <c r="IO57" s="279"/>
      <c r="IP57" s="279"/>
      <c r="IQ57" s="279"/>
      <c r="IR57" s="279"/>
      <c r="IS57" s="279"/>
      <c r="IT57" s="279"/>
      <c r="IU57" s="279"/>
      <c r="IV57" s="279"/>
    </row>
    <row r="58" spans="1:256" s="159" customFormat="1" ht="14.25" customHeight="1" x14ac:dyDescent="0.25">
      <c r="A58" s="197" t="s">
        <v>85</v>
      </c>
      <c r="B58" s="215" t="s">
        <v>36</v>
      </c>
      <c r="C58" s="198">
        <v>0</v>
      </c>
      <c r="D58" s="198">
        <v>0</v>
      </c>
      <c r="E58" s="198">
        <v>0</v>
      </c>
      <c r="F58" s="198">
        <v>0</v>
      </c>
      <c r="G58" s="198">
        <v>0</v>
      </c>
      <c r="H58" s="198">
        <v>0</v>
      </c>
      <c r="I58" s="198">
        <v>0</v>
      </c>
      <c r="J58" s="198">
        <v>0</v>
      </c>
      <c r="K58" s="198">
        <v>0</v>
      </c>
      <c r="L58" s="198">
        <v>0</v>
      </c>
      <c r="M58" s="198">
        <v>0</v>
      </c>
      <c r="N58" s="198">
        <v>0</v>
      </c>
      <c r="O58" s="215" t="s">
        <v>36</v>
      </c>
      <c r="P58" s="198">
        <v>0</v>
      </c>
      <c r="Q58" s="198">
        <v>0</v>
      </c>
      <c r="R58" s="198">
        <v>0</v>
      </c>
      <c r="S58" s="198">
        <v>0</v>
      </c>
      <c r="T58" s="198">
        <v>0</v>
      </c>
      <c r="U58" s="198">
        <v>0</v>
      </c>
      <c r="V58" s="198">
        <v>0</v>
      </c>
      <c r="W58" s="198">
        <v>0</v>
      </c>
      <c r="X58" s="198">
        <v>0</v>
      </c>
      <c r="Y58" s="198">
        <v>0</v>
      </c>
      <c r="Z58" s="198">
        <v>0</v>
      </c>
      <c r="AA58" s="198">
        <v>0</v>
      </c>
      <c r="AB58" s="215" t="s">
        <v>36</v>
      </c>
      <c r="AC58" s="198">
        <v>0</v>
      </c>
      <c r="AD58" s="198">
        <v>0</v>
      </c>
      <c r="AE58" s="198">
        <v>0</v>
      </c>
      <c r="AF58" s="198">
        <v>0</v>
      </c>
      <c r="AG58" s="198">
        <v>0</v>
      </c>
      <c r="AH58" s="198">
        <v>8.5579803166452718E-4</v>
      </c>
      <c r="AI58" s="215" t="s">
        <v>37</v>
      </c>
      <c r="AJ58" s="198">
        <v>1.5463120457708365E-3</v>
      </c>
      <c r="AK58" s="198">
        <v>1.3034033309196234E-3</v>
      </c>
      <c r="AL58" s="198">
        <v>9.4073377234242712E-4</v>
      </c>
      <c r="AM58" s="198">
        <v>7.8165711307972901E-4</v>
      </c>
      <c r="AN58" s="198">
        <v>1.0180707559175363E-3</v>
      </c>
      <c r="AO58" s="198">
        <v>3.6381275770070337E-4</v>
      </c>
      <c r="AP58" s="215" t="s">
        <v>37</v>
      </c>
      <c r="AQ58" s="198">
        <f t="shared" ref="AQ58:BA58" si="30">IFERROR((AQ59/AQ60),0)</f>
        <v>6.4123116383456237E-4</v>
      </c>
      <c r="AR58" s="198">
        <f t="shared" si="30"/>
        <v>1.5809443507588533E-3</v>
      </c>
      <c r="AS58" s="198">
        <f t="shared" si="30"/>
        <v>1.4687163419171644E-3</v>
      </c>
      <c r="AT58" s="198">
        <f t="shared" si="30"/>
        <v>1.1695906432748538E-3</v>
      </c>
      <c r="AU58" s="198">
        <f t="shared" si="30"/>
        <v>1.4124293785310734E-3</v>
      </c>
      <c r="AV58" s="198">
        <f t="shared" si="30"/>
        <v>0</v>
      </c>
      <c r="AW58" s="198">
        <f t="shared" si="30"/>
        <v>3.6886757654002215E-4</v>
      </c>
      <c r="AX58" s="198">
        <f t="shared" si="30"/>
        <v>1.3429373702844585E-3</v>
      </c>
      <c r="AY58" s="198">
        <f t="shared" si="30"/>
        <v>6.9654051543998144E-4</v>
      </c>
      <c r="AZ58" s="198">
        <f t="shared" si="30"/>
        <v>0</v>
      </c>
      <c r="BA58" s="198">
        <f t="shared" si="30"/>
        <v>0</v>
      </c>
      <c r="BB58" s="250"/>
      <c r="BC58" s="251"/>
      <c r="BD58" s="251"/>
      <c r="BE58" s="251"/>
      <c r="BF58" s="289"/>
      <c r="BG58" s="290"/>
      <c r="BH58" s="290"/>
      <c r="BI58" s="290"/>
      <c r="BJ58" s="290"/>
      <c r="BK58" s="290"/>
      <c r="BL58" s="290"/>
      <c r="BM58" s="290"/>
      <c r="BN58" s="290"/>
      <c r="BO58" s="290"/>
      <c r="BP58" s="290"/>
      <c r="BQ58" s="290"/>
      <c r="BR58" s="290"/>
    </row>
    <row r="59" spans="1:256" s="164" customFormat="1" x14ac:dyDescent="0.2">
      <c r="A59" s="263" t="s">
        <v>86</v>
      </c>
      <c r="B59" s="100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100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100"/>
      <c r="AC59" s="205"/>
      <c r="AD59" s="205"/>
      <c r="AE59" s="205"/>
      <c r="AF59" s="205"/>
      <c r="AG59" s="205"/>
      <c r="AH59" s="205">
        <v>6</v>
      </c>
      <c r="AI59" s="100"/>
      <c r="AJ59" s="205">
        <v>10</v>
      </c>
      <c r="AK59" s="205">
        <v>9</v>
      </c>
      <c r="AL59" s="205">
        <v>7</v>
      </c>
      <c r="AM59" s="205">
        <v>6</v>
      </c>
      <c r="AN59" s="205">
        <v>8</v>
      </c>
      <c r="AO59" s="205">
        <v>3</v>
      </c>
      <c r="AP59" s="100"/>
      <c r="AQ59" s="205">
        <v>6</v>
      </c>
      <c r="AR59" s="205">
        <v>15</v>
      </c>
      <c r="AS59" s="205">
        <v>15</v>
      </c>
      <c r="AT59" s="205">
        <v>12</v>
      </c>
      <c r="AU59" s="205">
        <v>13</v>
      </c>
      <c r="AV59" s="205">
        <v>0</v>
      </c>
      <c r="AW59" s="205">
        <v>3</v>
      </c>
      <c r="AX59" s="205">
        <v>11</v>
      </c>
      <c r="AY59" s="205">
        <v>6</v>
      </c>
      <c r="AZ59" s="206"/>
      <c r="BA59" s="206"/>
      <c r="BB59" s="253"/>
      <c r="BC59" s="239"/>
      <c r="BD59" s="239"/>
      <c r="BE59" s="239"/>
      <c r="BF59" s="291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163"/>
      <c r="BT59" s="163"/>
      <c r="BU59" s="163"/>
      <c r="BV59" s="163"/>
      <c r="BW59" s="163"/>
      <c r="BX59" s="163"/>
      <c r="BY59" s="163"/>
      <c r="BZ59" s="163"/>
      <c r="CA59" s="163"/>
      <c r="CB59" s="163"/>
      <c r="CC59" s="163"/>
      <c r="CD59" s="163"/>
      <c r="CE59" s="163"/>
      <c r="CF59" s="163"/>
      <c r="CG59" s="163"/>
      <c r="CH59" s="163"/>
      <c r="CI59" s="163"/>
      <c r="CJ59" s="163"/>
      <c r="CK59" s="163"/>
      <c r="CL59" s="163"/>
      <c r="CM59" s="163"/>
      <c r="CN59" s="163"/>
      <c r="CO59" s="163"/>
      <c r="CP59" s="163"/>
      <c r="CQ59" s="163"/>
      <c r="CR59" s="163"/>
      <c r="CS59" s="163"/>
      <c r="CT59" s="163"/>
      <c r="CU59" s="163"/>
      <c r="CV59" s="163"/>
      <c r="CW59" s="163"/>
      <c r="CX59" s="163"/>
      <c r="CY59" s="163"/>
      <c r="CZ59" s="163"/>
      <c r="DA59" s="163"/>
      <c r="DB59" s="163"/>
      <c r="DC59" s="163"/>
      <c r="DD59" s="163"/>
      <c r="DE59" s="163"/>
      <c r="DF59" s="163"/>
      <c r="DG59" s="163"/>
      <c r="DH59" s="163"/>
      <c r="DI59" s="163"/>
      <c r="DJ59" s="163"/>
      <c r="DK59" s="163"/>
      <c r="DL59" s="163"/>
      <c r="DM59" s="163"/>
      <c r="DN59" s="163"/>
      <c r="DO59" s="163"/>
      <c r="DP59" s="163"/>
      <c r="DQ59" s="163"/>
      <c r="DR59" s="163"/>
      <c r="DS59" s="163"/>
      <c r="DT59" s="163"/>
      <c r="DU59" s="163"/>
      <c r="DV59" s="163"/>
      <c r="DW59" s="163"/>
      <c r="DX59" s="163"/>
      <c r="DY59" s="163"/>
      <c r="DZ59" s="163"/>
      <c r="EA59" s="163"/>
      <c r="EB59" s="163"/>
      <c r="EC59" s="163"/>
      <c r="ED59" s="163"/>
      <c r="EE59" s="163"/>
      <c r="EF59" s="163"/>
      <c r="EG59" s="163"/>
      <c r="EH59" s="163"/>
      <c r="EI59" s="163"/>
      <c r="EJ59" s="163"/>
      <c r="EK59" s="163"/>
      <c r="EL59" s="163"/>
      <c r="EM59" s="163"/>
      <c r="EN59" s="163"/>
      <c r="EO59" s="163"/>
      <c r="EP59" s="163"/>
      <c r="EQ59" s="163"/>
      <c r="ER59" s="163"/>
      <c r="ES59" s="163"/>
      <c r="ET59" s="163"/>
      <c r="EU59" s="163"/>
      <c r="EV59" s="163"/>
      <c r="EW59" s="163"/>
      <c r="EX59" s="163"/>
      <c r="EY59" s="163"/>
      <c r="EZ59" s="163"/>
      <c r="FA59" s="163"/>
      <c r="FB59" s="163"/>
      <c r="FC59" s="163"/>
      <c r="FD59" s="163"/>
      <c r="FE59" s="163"/>
      <c r="FF59" s="163"/>
      <c r="FG59" s="163"/>
      <c r="FH59" s="163"/>
      <c r="FI59" s="163"/>
      <c r="FJ59" s="163"/>
      <c r="FK59" s="163"/>
      <c r="FL59" s="163"/>
      <c r="FM59" s="163"/>
      <c r="FN59" s="163"/>
      <c r="FO59" s="163"/>
      <c r="FP59" s="163"/>
      <c r="FQ59" s="163"/>
      <c r="FR59" s="163"/>
      <c r="FS59" s="163"/>
      <c r="FT59" s="163"/>
      <c r="FU59" s="163"/>
      <c r="FV59" s="163"/>
      <c r="FW59" s="163"/>
      <c r="FX59" s="163"/>
      <c r="FY59" s="163"/>
      <c r="FZ59" s="163"/>
      <c r="GA59" s="163"/>
      <c r="GB59" s="163"/>
      <c r="GC59" s="163"/>
      <c r="GD59" s="163"/>
      <c r="GE59" s="163"/>
      <c r="GF59" s="163"/>
      <c r="GG59" s="163"/>
      <c r="GH59" s="163"/>
      <c r="GI59" s="163"/>
      <c r="GJ59" s="163"/>
      <c r="GK59" s="163"/>
      <c r="GL59" s="163"/>
      <c r="GM59" s="163"/>
      <c r="GN59" s="163"/>
      <c r="GO59" s="163"/>
      <c r="GP59" s="163"/>
      <c r="GQ59" s="163"/>
      <c r="GR59" s="163"/>
      <c r="GS59" s="163"/>
      <c r="GT59" s="163"/>
      <c r="GU59" s="163"/>
      <c r="GV59" s="163"/>
      <c r="GW59" s="163"/>
      <c r="GX59" s="163"/>
      <c r="GY59" s="163"/>
      <c r="GZ59" s="163"/>
      <c r="HA59" s="163"/>
      <c r="HB59" s="163"/>
      <c r="HC59" s="163"/>
      <c r="HD59" s="163"/>
      <c r="HE59" s="163"/>
      <c r="HF59" s="163"/>
      <c r="HG59" s="163"/>
      <c r="HH59" s="163"/>
      <c r="HI59" s="163"/>
      <c r="HJ59" s="163"/>
      <c r="HK59" s="163"/>
      <c r="HL59" s="163"/>
      <c r="HM59" s="163"/>
      <c r="HN59" s="163"/>
      <c r="HO59" s="163"/>
      <c r="HP59" s="163"/>
      <c r="HQ59" s="163"/>
      <c r="HR59" s="163"/>
      <c r="HS59" s="163"/>
      <c r="HT59" s="163"/>
      <c r="HU59" s="163"/>
      <c r="HV59" s="163"/>
      <c r="HW59" s="163"/>
      <c r="HX59" s="163"/>
      <c r="HY59" s="163"/>
      <c r="HZ59" s="163"/>
      <c r="IA59" s="163"/>
      <c r="IB59" s="163"/>
      <c r="IC59" s="163"/>
      <c r="ID59" s="163"/>
      <c r="IE59" s="163"/>
      <c r="IF59" s="163"/>
      <c r="IG59" s="163"/>
      <c r="IH59" s="163"/>
      <c r="II59" s="163"/>
      <c r="IJ59" s="163"/>
      <c r="IK59" s="163"/>
      <c r="IL59" s="163"/>
      <c r="IM59" s="163"/>
      <c r="IN59" s="163"/>
      <c r="IO59" s="163"/>
      <c r="IP59" s="163"/>
      <c r="IQ59" s="163"/>
      <c r="IR59" s="163"/>
      <c r="IS59" s="163"/>
      <c r="IT59" s="163"/>
      <c r="IU59" s="163"/>
      <c r="IV59" s="163"/>
    </row>
    <row r="60" spans="1:256" s="164" customFormat="1" x14ac:dyDescent="0.2">
      <c r="A60" s="160" t="s">
        <v>87</v>
      </c>
      <c r="B60" s="100"/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100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100"/>
      <c r="AC60" s="228"/>
      <c r="AD60" s="228"/>
      <c r="AE60" s="228"/>
      <c r="AF60" s="228"/>
      <c r="AG60" s="228"/>
      <c r="AH60" s="228">
        <v>7011</v>
      </c>
      <c r="AI60" s="100"/>
      <c r="AJ60" s="228">
        <v>6467</v>
      </c>
      <c r="AK60" s="228">
        <v>6905</v>
      </c>
      <c r="AL60" s="228">
        <v>7441</v>
      </c>
      <c r="AM60" s="228">
        <v>7676</v>
      </c>
      <c r="AN60" s="228">
        <v>7858</v>
      </c>
      <c r="AO60" s="228">
        <v>8246</v>
      </c>
      <c r="AP60" s="100"/>
      <c r="AQ60" s="228">
        <v>9357</v>
      </c>
      <c r="AR60" s="228">
        <v>9488</v>
      </c>
      <c r="AS60" s="228">
        <v>10213</v>
      </c>
      <c r="AT60" s="228">
        <v>10260</v>
      </c>
      <c r="AU60" s="228">
        <v>9204</v>
      </c>
      <c r="AV60" s="228">
        <v>8018</v>
      </c>
      <c r="AW60" s="228">
        <v>8133</v>
      </c>
      <c r="AX60" s="228">
        <v>8191</v>
      </c>
      <c r="AY60" s="228">
        <v>8614</v>
      </c>
      <c r="AZ60" s="229"/>
      <c r="BA60" s="229"/>
      <c r="BB60" s="293"/>
      <c r="BC60" s="243"/>
      <c r="BD60" s="243"/>
      <c r="BE60" s="243"/>
      <c r="BF60" s="291"/>
      <c r="BG60" s="294"/>
      <c r="BH60" s="294"/>
      <c r="BI60" s="294"/>
      <c r="BJ60" s="294"/>
      <c r="BK60" s="294"/>
      <c r="BL60" s="294"/>
      <c r="BM60" s="294"/>
      <c r="BN60" s="294"/>
      <c r="BO60" s="294"/>
      <c r="BP60" s="294"/>
      <c r="BQ60" s="294"/>
      <c r="BR60" s="294"/>
      <c r="BS60" s="163"/>
      <c r="BT60" s="163"/>
      <c r="BU60" s="163"/>
      <c r="BV60" s="163"/>
      <c r="BW60" s="163"/>
      <c r="BX60" s="163"/>
      <c r="BY60" s="163"/>
      <c r="BZ60" s="163"/>
      <c r="CA60" s="163"/>
      <c r="CB60" s="163"/>
      <c r="CC60" s="163"/>
      <c r="CD60" s="163"/>
      <c r="CE60" s="163"/>
      <c r="CF60" s="163"/>
      <c r="CG60" s="163"/>
      <c r="CH60" s="163"/>
      <c r="CI60" s="163"/>
      <c r="CJ60" s="163"/>
      <c r="CK60" s="163"/>
      <c r="CL60" s="163"/>
      <c r="CM60" s="163"/>
      <c r="CN60" s="163"/>
      <c r="CO60" s="163"/>
      <c r="CP60" s="163"/>
      <c r="CQ60" s="163"/>
      <c r="CR60" s="163"/>
      <c r="CS60" s="163"/>
      <c r="CT60" s="163"/>
      <c r="CU60" s="163"/>
      <c r="CV60" s="163"/>
      <c r="CW60" s="163"/>
      <c r="CX60" s="163"/>
      <c r="CY60" s="163"/>
      <c r="CZ60" s="163"/>
      <c r="DA60" s="163"/>
      <c r="DB60" s="163"/>
      <c r="DC60" s="163"/>
      <c r="DD60" s="163"/>
      <c r="DE60" s="163"/>
      <c r="DF60" s="163"/>
      <c r="DG60" s="163"/>
      <c r="DH60" s="163"/>
      <c r="DI60" s="163"/>
      <c r="DJ60" s="163"/>
      <c r="DK60" s="163"/>
      <c r="DL60" s="163"/>
      <c r="DM60" s="163"/>
      <c r="DN60" s="163"/>
      <c r="DO60" s="163"/>
      <c r="DP60" s="163"/>
      <c r="DQ60" s="163"/>
      <c r="DR60" s="163"/>
      <c r="DS60" s="163"/>
      <c r="DT60" s="163"/>
      <c r="DU60" s="163"/>
      <c r="DV60" s="163"/>
      <c r="DW60" s="163"/>
      <c r="DX60" s="163"/>
      <c r="DY60" s="163"/>
      <c r="DZ60" s="163"/>
      <c r="EA60" s="163"/>
      <c r="EB60" s="163"/>
      <c r="EC60" s="163"/>
      <c r="ED60" s="163"/>
      <c r="EE60" s="163"/>
      <c r="EF60" s="163"/>
      <c r="EG60" s="163"/>
      <c r="EH60" s="163"/>
      <c r="EI60" s="163"/>
      <c r="EJ60" s="163"/>
      <c r="EK60" s="163"/>
      <c r="EL60" s="163"/>
      <c r="EM60" s="163"/>
      <c r="EN60" s="163"/>
      <c r="EO60" s="163"/>
      <c r="EP60" s="163"/>
      <c r="EQ60" s="163"/>
      <c r="ER60" s="163"/>
      <c r="ES60" s="163"/>
      <c r="ET60" s="163"/>
      <c r="EU60" s="163"/>
      <c r="EV60" s="163"/>
      <c r="EW60" s="163"/>
      <c r="EX60" s="163"/>
      <c r="EY60" s="163"/>
      <c r="EZ60" s="163"/>
      <c r="FA60" s="163"/>
      <c r="FB60" s="163"/>
      <c r="FC60" s="163"/>
      <c r="FD60" s="163"/>
      <c r="FE60" s="163"/>
      <c r="FF60" s="163"/>
      <c r="FG60" s="163"/>
      <c r="FH60" s="163"/>
      <c r="FI60" s="163"/>
      <c r="FJ60" s="163"/>
      <c r="FK60" s="163"/>
      <c r="FL60" s="163"/>
      <c r="FM60" s="163"/>
      <c r="FN60" s="163"/>
      <c r="FO60" s="163"/>
      <c r="FP60" s="163"/>
      <c r="FQ60" s="163"/>
      <c r="FR60" s="163"/>
      <c r="FS60" s="163"/>
      <c r="FT60" s="163"/>
      <c r="FU60" s="163"/>
      <c r="FV60" s="163"/>
      <c r="FW60" s="163"/>
      <c r="FX60" s="163"/>
      <c r="FY60" s="163"/>
      <c r="FZ60" s="163"/>
      <c r="GA60" s="163"/>
      <c r="GB60" s="163"/>
      <c r="GC60" s="163"/>
      <c r="GD60" s="163"/>
      <c r="GE60" s="163"/>
      <c r="GF60" s="163"/>
      <c r="GG60" s="163"/>
      <c r="GH60" s="163"/>
      <c r="GI60" s="163"/>
      <c r="GJ60" s="163"/>
      <c r="GK60" s="163"/>
      <c r="GL60" s="163"/>
      <c r="GM60" s="163"/>
      <c r="GN60" s="163"/>
      <c r="GO60" s="163"/>
      <c r="GP60" s="163"/>
      <c r="GQ60" s="163"/>
      <c r="GR60" s="163"/>
      <c r="GS60" s="163"/>
      <c r="GT60" s="163"/>
      <c r="GU60" s="163"/>
      <c r="GV60" s="163"/>
      <c r="GW60" s="163"/>
      <c r="GX60" s="163"/>
      <c r="GY60" s="163"/>
      <c r="GZ60" s="163"/>
      <c r="HA60" s="163"/>
      <c r="HB60" s="163"/>
      <c r="HC60" s="163"/>
      <c r="HD60" s="163"/>
      <c r="HE60" s="163"/>
      <c r="HF60" s="163"/>
      <c r="HG60" s="163"/>
      <c r="HH60" s="163"/>
      <c r="HI60" s="163"/>
      <c r="HJ60" s="163"/>
      <c r="HK60" s="163"/>
      <c r="HL60" s="163"/>
      <c r="HM60" s="163"/>
      <c r="HN60" s="163"/>
      <c r="HO60" s="163"/>
      <c r="HP60" s="163"/>
      <c r="HQ60" s="163"/>
      <c r="HR60" s="163"/>
      <c r="HS60" s="163"/>
      <c r="HT60" s="163"/>
      <c r="HU60" s="163"/>
      <c r="HV60" s="163"/>
      <c r="HW60" s="163"/>
      <c r="HX60" s="163"/>
      <c r="HY60" s="163"/>
      <c r="HZ60" s="163"/>
      <c r="IA60" s="163"/>
      <c r="IB60" s="163"/>
      <c r="IC60" s="163"/>
      <c r="ID60" s="163"/>
      <c r="IE60" s="163"/>
      <c r="IF60" s="163"/>
      <c r="IG60" s="163"/>
      <c r="IH60" s="163"/>
      <c r="II60" s="163"/>
      <c r="IJ60" s="163"/>
      <c r="IK60" s="163"/>
      <c r="IL60" s="163"/>
      <c r="IM60" s="163"/>
      <c r="IN60" s="163"/>
      <c r="IO60" s="163"/>
      <c r="IP60" s="163"/>
      <c r="IQ60" s="163"/>
      <c r="IR60" s="163"/>
      <c r="IS60" s="163"/>
      <c r="IT60" s="163"/>
      <c r="IU60" s="163"/>
      <c r="IV60" s="163"/>
    </row>
    <row r="61" spans="1:256" s="300" customFormat="1" hidden="1" x14ac:dyDescent="0.25">
      <c r="A61" s="295" t="s">
        <v>88</v>
      </c>
      <c r="B61" s="261" t="s">
        <v>89</v>
      </c>
      <c r="C61" s="262">
        <v>0</v>
      </c>
      <c r="D61" s="262">
        <v>0</v>
      </c>
      <c r="E61" s="262">
        <v>0</v>
      </c>
      <c r="F61" s="262">
        <v>0</v>
      </c>
      <c r="G61" s="262">
        <v>0</v>
      </c>
      <c r="H61" s="262">
        <v>0</v>
      </c>
      <c r="I61" s="262">
        <v>0</v>
      </c>
      <c r="J61" s="262">
        <v>0</v>
      </c>
      <c r="K61" s="262">
        <v>0</v>
      </c>
      <c r="L61" s="262">
        <v>0</v>
      </c>
      <c r="M61" s="262">
        <v>0</v>
      </c>
      <c r="N61" s="262">
        <v>0</v>
      </c>
      <c r="O61" s="261" t="s">
        <v>89</v>
      </c>
      <c r="P61" s="262">
        <v>10</v>
      </c>
      <c r="Q61" s="262">
        <v>10</v>
      </c>
      <c r="R61" s="262">
        <v>10</v>
      </c>
      <c r="S61" s="262">
        <v>10</v>
      </c>
      <c r="T61" s="262">
        <v>0</v>
      </c>
      <c r="U61" s="262">
        <v>0</v>
      </c>
      <c r="V61" s="262">
        <v>0</v>
      </c>
      <c r="W61" s="262">
        <v>0</v>
      </c>
      <c r="X61" s="262">
        <v>0</v>
      </c>
      <c r="Y61" s="262">
        <v>0</v>
      </c>
      <c r="Z61" s="262">
        <v>0</v>
      </c>
      <c r="AA61" s="262">
        <v>9</v>
      </c>
      <c r="AB61" s="261" t="s">
        <v>89</v>
      </c>
      <c r="AC61" s="262">
        <v>5</v>
      </c>
      <c r="AD61" s="262">
        <v>0</v>
      </c>
      <c r="AE61" s="262">
        <v>9</v>
      </c>
      <c r="AF61" s="262">
        <v>0</v>
      </c>
      <c r="AG61" s="262">
        <v>0</v>
      </c>
      <c r="AH61" s="262">
        <v>10</v>
      </c>
      <c r="AI61" s="261" t="s">
        <v>89</v>
      </c>
      <c r="AJ61" s="262">
        <v>0</v>
      </c>
      <c r="AK61" s="262">
        <v>0</v>
      </c>
      <c r="AL61" s="262">
        <v>0</v>
      </c>
      <c r="AM61" s="262">
        <v>0</v>
      </c>
      <c r="AN61" s="262">
        <v>0</v>
      </c>
      <c r="AO61" s="262">
        <v>0</v>
      </c>
      <c r="AP61" s="261" t="s">
        <v>89</v>
      </c>
      <c r="AQ61" s="262">
        <f t="shared" ref="AQ61:BA61" si="31">AQ63</f>
        <v>0</v>
      </c>
      <c r="AR61" s="262">
        <f t="shared" si="31"/>
        <v>0</v>
      </c>
      <c r="AS61" s="262">
        <f t="shared" si="31"/>
        <v>0</v>
      </c>
      <c r="AT61" s="262">
        <f t="shared" si="31"/>
        <v>0</v>
      </c>
      <c r="AU61" s="262">
        <f t="shared" si="31"/>
        <v>0</v>
      </c>
      <c r="AV61" s="262">
        <f t="shared" si="31"/>
        <v>0</v>
      </c>
      <c r="AW61" s="262">
        <f t="shared" si="31"/>
        <v>0</v>
      </c>
      <c r="AX61" s="262">
        <f t="shared" si="31"/>
        <v>0</v>
      </c>
      <c r="AY61" s="262">
        <f t="shared" si="31"/>
        <v>0</v>
      </c>
      <c r="AZ61" s="262">
        <f t="shared" si="31"/>
        <v>0</v>
      </c>
      <c r="BA61" s="262">
        <f t="shared" si="31"/>
        <v>0</v>
      </c>
      <c r="BB61" s="296"/>
      <c r="BC61" s="296"/>
      <c r="BD61" s="296"/>
      <c r="BE61" s="297"/>
      <c r="BF61" s="298"/>
      <c r="BG61" s="299"/>
      <c r="BH61" s="299"/>
      <c r="BI61" s="299"/>
      <c r="BJ61" s="299"/>
      <c r="BK61" s="299"/>
      <c r="BL61" s="299"/>
      <c r="BM61" s="299"/>
      <c r="BN61" s="299"/>
      <c r="BO61" s="299"/>
      <c r="BP61" s="299"/>
      <c r="BQ61" s="299"/>
      <c r="BR61" s="299"/>
    </row>
    <row r="62" spans="1:256" hidden="1" x14ac:dyDescent="0.25">
      <c r="A62" s="220" t="s">
        <v>90</v>
      </c>
      <c r="B62" s="221"/>
      <c r="C62" s="222">
        <v>0</v>
      </c>
      <c r="D62" s="222">
        <v>0</v>
      </c>
      <c r="E62" s="222">
        <v>0</v>
      </c>
      <c r="F62" s="222">
        <v>0</v>
      </c>
      <c r="G62" s="222">
        <v>0</v>
      </c>
      <c r="H62" s="222">
        <v>0</v>
      </c>
      <c r="I62" s="222">
        <v>0</v>
      </c>
      <c r="J62" s="222">
        <v>0</v>
      </c>
      <c r="K62" s="222">
        <v>0</v>
      </c>
      <c r="L62" s="222">
        <v>0</v>
      </c>
      <c r="M62" s="222">
        <v>0</v>
      </c>
      <c r="N62" s="222">
        <v>0</v>
      </c>
      <c r="O62" s="221"/>
      <c r="P62" s="222">
        <v>9</v>
      </c>
      <c r="Q62" s="222">
        <v>9</v>
      </c>
      <c r="R62" s="222">
        <v>5.612903225806452</v>
      </c>
      <c r="S62" s="222">
        <v>9</v>
      </c>
      <c r="T62" s="222">
        <v>0</v>
      </c>
      <c r="U62" s="222">
        <v>0</v>
      </c>
      <c r="V62" s="222">
        <v>0</v>
      </c>
      <c r="W62" s="222">
        <v>0</v>
      </c>
      <c r="X62" s="222">
        <v>0</v>
      </c>
      <c r="Y62" s="222">
        <v>0</v>
      </c>
      <c r="Z62" s="222">
        <v>0</v>
      </c>
      <c r="AA62" s="222">
        <v>8</v>
      </c>
      <c r="AB62" s="221"/>
      <c r="AC62" s="222">
        <v>3</v>
      </c>
      <c r="AD62" s="222">
        <v>0</v>
      </c>
      <c r="AE62" s="222">
        <v>7</v>
      </c>
      <c r="AF62" s="222">
        <v>0</v>
      </c>
      <c r="AG62" s="222">
        <v>0</v>
      </c>
      <c r="AH62" s="222">
        <v>8</v>
      </c>
      <c r="AI62" s="221"/>
      <c r="AJ62" s="222">
        <v>0</v>
      </c>
      <c r="AK62" s="222"/>
      <c r="AL62" s="222"/>
      <c r="AM62" s="222"/>
      <c r="AN62" s="222"/>
      <c r="AO62" s="222"/>
      <c r="AP62" s="221"/>
      <c r="AQ62" s="222"/>
      <c r="AR62" s="222"/>
      <c r="AS62" s="222"/>
      <c r="AT62" s="222"/>
      <c r="AU62" s="222"/>
      <c r="AV62" s="222"/>
      <c r="AW62" s="222"/>
      <c r="AX62" s="222"/>
      <c r="AY62" s="222"/>
      <c r="AZ62" s="222"/>
      <c r="BA62" s="222"/>
      <c r="BB62" s="301"/>
      <c r="BC62" s="301"/>
      <c r="BD62" s="301"/>
      <c r="BE62" s="302"/>
      <c r="BF62" s="303"/>
      <c r="BG62" s="303"/>
      <c r="BH62" s="303"/>
      <c r="BI62" s="303"/>
      <c r="BJ62" s="303"/>
      <c r="BK62" s="303"/>
      <c r="BL62" s="303"/>
      <c r="BM62" s="303"/>
      <c r="BN62" s="303"/>
      <c r="BO62" s="303"/>
      <c r="BP62" s="303"/>
      <c r="BQ62" s="303"/>
      <c r="BR62" s="303"/>
    </row>
    <row r="63" spans="1:256" hidden="1" x14ac:dyDescent="0.25">
      <c r="A63" s="199" t="s">
        <v>91</v>
      </c>
      <c r="B63" s="221"/>
      <c r="C63" s="227">
        <v>0</v>
      </c>
      <c r="D63" s="227">
        <v>0</v>
      </c>
      <c r="E63" s="227">
        <v>0</v>
      </c>
      <c r="F63" s="227">
        <v>0</v>
      </c>
      <c r="G63" s="227">
        <v>0</v>
      </c>
      <c r="H63" s="227">
        <v>0</v>
      </c>
      <c r="I63" s="227">
        <v>0</v>
      </c>
      <c r="J63" s="227">
        <v>0</v>
      </c>
      <c r="K63" s="227">
        <v>0</v>
      </c>
      <c r="L63" s="227">
        <v>0</v>
      </c>
      <c r="M63" s="227">
        <v>0</v>
      </c>
      <c r="N63" s="227">
        <v>0</v>
      </c>
      <c r="O63" s="221"/>
      <c r="P63" s="227">
        <v>10</v>
      </c>
      <c r="Q63" s="227">
        <v>10</v>
      </c>
      <c r="R63" s="227">
        <v>10</v>
      </c>
      <c r="S63" s="227">
        <v>10</v>
      </c>
      <c r="T63" s="227">
        <v>0</v>
      </c>
      <c r="U63" s="227">
        <v>0</v>
      </c>
      <c r="V63" s="227">
        <v>0</v>
      </c>
      <c r="W63" s="227">
        <v>0</v>
      </c>
      <c r="X63" s="227">
        <v>0</v>
      </c>
      <c r="Y63" s="227">
        <v>0</v>
      </c>
      <c r="Z63" s="227">
        <v>0</v>
      </c>
      <c r="AA63" s="227">
        <v>9</v>
      </c>
      <c r="AB63" s="221"/>
      <c r="AC63" s="227">
        <v>5</v>
      </c>
      <c r="AD63" s="227">
        <v>0</v>
      </c>
      <c r="AE63" s="227">
        <v>9</v>
      </c>
      <c r="AF63" s="227">
        <v>0</v>
      </c>
      <c r="AG63" s="227">
        <v>0</v>
      </c>
      <c r="AH63" s="227">
        <v>10</v>
      </c>
      <c r="AI63" s="221"/>
      <c r="AJ63" s="227">
        <v>0</v>
      </c>
      <c r="AK63" s="227"/>
      <c r="AL63" s="227"/>
      <c r="AM63" s="227"/>
      <c r="AN63" s="227"/>
      <c r="AO63" s="227"/>
      <c r="AP63" s="221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304"/>
      <c r="BC63" s="304"/>
      <c r="BD63" s="304"/>
      <c r="BE63" s="305"/>
      <c r="BF63" s="306"/>
      <c r="BG63" s="306"/>
      <c r="BH63" s="306"/>
      <c r="BI63" s="306"/>
      <c r="BJ63" s="306"/>
      <c r="BK63" s="306"/>
      <c r="BL63" s="306"/>
      <c r="BM63" s="306"/>
      <c r="BN63" s="306"/>
      <c r="BO63" s="306"/>
      <c r="BP63" s="306"/>
      <c r="BQ63" s="306"/>
      <c r="BR63" s="306"/>
    </row>
    <row r="64" spans="1:256" x14ac:dyDescent="0.25"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P64" s="308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309"/>
      <c r="BC64" s="309"/>
      <c r="BD64" s="309"/>
      <c r="BE64" s="309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  <c r="BR64" s="144"/>
    </row>
    <row r="65" spans="1:256" s="208" customFormat="1" x14ac:dyDescent="0.2">
      <c r="A65" s="310" t="s">
        <v>92</v>
      </c>
      <c r="B65" s="311"/>
      <c r="C65" s="312">
        <v>43831</v>
      </c>
      <c r="D65" s="312">
        <v>43862</v>
      </c>
      <c r="E65" s="312">
        <v>43891</v>
      </c>
      <c r="F65" s="312">
        <v>43922</v>
      </c>
      <c r="G65" s="312">
        <v>43952</v>
      </c>
      <c r="H65" s="312">
        <v>43983</v>
      </c>
      <c r="I65" s="312">
        <v>44013</v>
      </c>
      <c r="J65" s="312">
        <v>44044</v>
      </c>
      <c r="K65" s="312">
        <v>44075</v>
      </c>
      <c r="L65" s="312">
        <v>44105</v>
      </c>
      <c r="M65" s="312">
        <v>44136</v>
      </c>
      <c r="N65" s="312">
        <v>44166</v>
      </c>
      <c r="O65" s="311"/>
      <c r="P65" s="312">
        <v>44197</v>
      </c>
      <c r="Q65" s="312">
        <v>44228</v>
      </c>
      <c r="R65" s="312">
        <v>44256</v>
      </c>
      <c r="S65" s="312">
        <v>44287</v>
      </c>
      <c r="T65" s="312">
        <v>44317</v>
      </c>
      <c r="U65" s="312">
        <v>44348</v>
      </c>
      <c r="V65" s="312">
        <v>44378</v>
      </c>
      <c r="W65" s="312">
        <v>44409</v>
      </c>
      <c r="X65" s="312">
        <v>44440</v>
      </c>
      <c r="Y65" s="312">
        <v>44470</v>
      </c>
      <c r="Z65" s="312">
        <v>44501</v>
      </c>
      <c r="AA65" s="312">
        <v>44531</v>
      </c>
      <c r="AB65" s="311"/>
      <c r="AC65" s="312">
        <v>44562</v>
      </c>
      <c r="AD65" s="312">
        <v>44593</v>
      </c>
      <c r="AE65" s="312">
        <v>44621</v>
      </c>
      <c r="AF65" s="312">
        <v>44652</v>
      </c>
      <c r="AG65" s="312">
        <v>44682</v>
      </c>
      <c r="AH65" s="312">
        <v>44713</v>
      </c>
      <c r="AI65" s="311"/>
      <c r="AJ65" s="312">
        <v>44743</v>
      </c>
      <c r="AK65" s="312">
        <v>44774</v>
      </c>
      <c r="AL65" s="312">
        <v>44805</v>
      </c>
      <c r="AM65" s="312">
        <v>44835</v>
      </c>
      <c r="AN65" s="312">
        <v>44866</v>
      </c>
      <c r="AO65" s="312">
        <v>44896</v>
      </c>
      <c r="AP65" s="311"/>
      <c r="AQ65" s="312">
        <f t="shared" ref="AQ65:BR65" si="32">AQ$3</f>
        <v>44927</v>
      </c>
      <c r="AR65" s="312">
        <f t="shared" si="32"/>
        <v>44958</v>
      </c>
      <c r="AS65" s="312">
        <f t="shared" si="32"/>
        <v>44986</v>
      </c>
      <c r="AT65" s="312">
        <f t="shared" si="32"/>
        <v>45017</v>
      </c>
      <c r="AU65" s="312">
        <f t="shared" si="32"/>
        <v>45047</v>
      </c>
      <c r="AV65" s="312">
        <f t="shared" si="32"/>
        <v>45078</v>
      </c>
      <c r="AW65" s="312">
        <f t="shared" si="32"/>
        <v>45108</v>
      </c>
      <c r="AX65" s="312">
        <f t="shared" si="32"/>
        <v>45139</v>
      </c>
      <c r="AY65" s="312">
        <f t="shared" si="32"/>
        <v>45170</v>
      </c>
      <c r="AZ65" s="312" t="str">
        <f>AZ$3</f>
        <v>01-15-Out-23</v>
      </c>
      <c r="BA65" s="312">
        <f>BA$3</f>
        <v>45200</v>
      </c>
      <c r="BB65" s="312" t="s">
        <v>92</v>
      </c>
      <c r="BC65" s="312"/>
      <c r="BD65" s="312" t="str">
        <f>BD24</f>
        <v>16-31-Out-23</v>
      </c>
      <c r="BE65" s="312">
        <f>BE24</f>
        <v>45200</v>
      </c>
      <c r="BF65" s="312" t="e">
        <f t="shared" ca="1" si="32"/>
        <v>#NAME?</v>
      </c>
      <c r="BG65" s="312" t="e">
        <f t="shared" ca="1" si="32"/>
        <v>#NAME?</v>
      </c>
      <c r="BH65" s="312" t="e">
        <f t="shared" ca="1" si="32"/>
        <v>#NAME?</v>
      </c>
      <c r="BI65" s="312" t="e">
        <f t="shared" ca="1" si="32"/>
        <v>#NAME?</v>
      </c>
      <c r="BJ65" s="312" t="e">
        <f t="shared" ca="1" si="32"/>
        <v>#NAME?</v>
      </c>
      <c r="BK65" s="312" t="e">
        <f t="shared" ca="1" si="32"/>
        <v>#NAME?</v>
      </c>
      <c r="BL65" s="312" t="e">
        <f t="shared" ca="1" si="32"/>
        <v>#NAME?</v>
      </c>
      <c r="BM65" s="312" t="e">
        <f t="shared" ca="1" si="32"/>
        <v>#NAME?</v>
      </c>
      <c r="BN65" s="312" t="e">
        <f t="shared" ca="1" si="32"/>
        <v>#NAME?</v>
      </c>
      <c r="BO65" s="312" t="e">
        <f t="shared" ca="1" si="32"/>
        <v>#NAME?</v>
      </c>
      <c r="BP65" s="312" t="e">
        <f t="shared" ca="1" si="32"/>
        <v>#NAME?</v>
      </c>
      <c r="BQ65" s="312" t="e">
        <f t="shared" ca="1" si="32"/>
        <v>#NAME?</v>
      </c>
      <c r="BR65" s="312" t="e">
        <f t="shared" ca="1" si="32"/>
        <v>#NAME?</v>
      </c>
      <c r="BS65" s="207"/>
      <c r="BT65" s="207"/>
      <c r="BU65" s="207"/>
      <c r="BV65" s="207"/>
      <c r="BW65" s="207"/>
      <c r="BX65" s="207"/>
      <c r="BY65" s="207"/>
      <c r="BZ65" s="207"/>
      <c r="CA65" s="207"/>
      <c r="CB65" s="207"/>
      <c r="CC65" s="207"/>
      <c r="CD65" s="207"/>
      <c r="CE65" s="207"/>
      <c r="CF65" s="207"/>
      <c r="CG65" s="207"/>
      <c r="CH65" s="207"/>
      <c r="CI65" s="207"/>
      <c r="CJ65" s="207"/>
      <c r="CK65" s="207"/>
      <c r="CL65" s="207"/>
      <c r="CM65" s="207"/>
      <c r="CN65" s="207"/>
      <c r="CO65" s="207"/>
      <c r="CP65" s="207"/>
      <c r="CQ65" s="207"/>
      <c r="CR65" s="207"/>
      <c r="CS65" s="207"/>
      <c r="CT65" s="207"/>
      <c r="CU65" s="207"/>
      <c r="CV65" s="207"/>
      <c r="CW65" s="207"/>
      <c r="CX65" s="207"/>
      <c r="CY65" s="207"/>
      <c r="CZ65" s="207"/>
      <c r="DA65" s="207"/>
      <c r="DB65" s="207"/>
      <c r="DC65" s="207"/>
      <c r="DD65" s="207"/>
      <c r="DE65" s="207"/>
      <c r="DF65" s="207"/>
      <c r="DG65" s="207"/>
      <c r="DH65" s="207"/>
      <c r="DI65" s="207"/>
      <c r="DJ65" s="207"/>
      <c r="DK65" s="207"/>
      <c r="DL65" s="207"/>
      <c r="DM65" s="207"/>
      <c r="DN65" s="207"/>
      <c r="DO65" s="207"/>
      <c r="DP65" s="207"/>
      <c r="DQ65" s="207"/>
      <c r="DR65" s="207"/>
      <c r="DS65" s="207"/>
      <c r="DT65" s="207"/>
      <c r="DU65" s="207"/>
      <c r="DV65" s="207"/>
      <c r="DW65" s="207"/>
      <c r="DX65" s="207"/>
      <c r="DY65" s="207"/>
      <c r="DZ65" s="207"/>
      <c r="EA65" s="207"/>
      <c r="EB65" s="207"/>
      <c r="EC65" s="207"/>
      <c r="ED65" s="207"/>
      <c r="EE65" s="207"/>
      <c r="EF65" s="207"/>
      <c r="EG65" s="207"/>
      <c r="EH65" s="207"/>
      <c r="EI65" s="207"/>
      <c r="EJ65" s="207"/>
      <c r="EK65" s="207"/>
      <c r="EL65" s="207"/>
      <c r="EM65" s="207"/>
      <c r="EN65" s="207"/>
      <c r="EO65" s="207"/>
      <c r="EP65" s="207"/>
      <c r="EQ65" s="207"/>
      <c r="ER65" s="207"/>
      <c r="ES65" s="207"/>
      <c r="ET65" s="207"/>
      <c r="EU65" s="207"/>
      <c r="EV65" s="207"/>
      <c r="EW65" s="207"/>
      <c r="EX65" s="207"/>
      <c r="EY65" s="207"/>
      <c r="EZ65" s="207"/>
      <c r="FA65" s="207"/>
      <c r="FB65" s="207"/>
      <c r="FC65" s="207"/>
      <c r="FD65" s="207"/>
      <c r="FE65" s="207"/>
      <c r="FF65" s="207"/>
      <c r="FG65" s="207"/>
      <c r="FH65" s="207"/>
      <c r="FI65" s="207"/>
      <c r="FJ65" s="207"/>
      <c r="FK65" s="207"/>
      <c r="FL65" s="207"/>
      <c r="FM65" s="207"/>
      <c r="FN65" s="207"/>
      <c r="FO65" s="207"/>
      <c r="FP65" s="207"/>
      <c r="FQ65" s="207"/>
      <c r="FR65" s="207"/>
      <c r="FS65" s="207"/>
      <c r="FT65" s="207"/>
      <c r="FU65" s="207"/>
      <c r="FV65" s="207"/>
      <c r="FW65" s="207"/>
      <c r="FX65" s="207"/>
      <c r="FY65" s="207"/>
      <c r="FZ65" s="207"/>
      <c r="GA65" s="207"/>
      <c r="GB65" s="207"/>
      <c r="GC65" s="207"/>
      <c r="GD65" s="207"/>
      <c r="GE65" s="207"/>
      <c r="GF65" s="207"/>
      <c r="GG65" s="207"/>
      <c r="GH65" s="207"/>
      <c r="GI65" s="207"/>
      <c r="GJ65" s="207"/>
      <c r="GK65" s="207"/>
      <c r="GL65" s="207"/>
      <c r="GM65" s="207"/>
      <c r="GN65" s="207"/>
      <c r="GO65" s="207"/>
      <c r="GP65" s="207"/>
      <c r="GQ65" s="207"/>
      <c r="GR65" s="207"/>
      <c r="GS65" s="207"/>
      <c r="GT65" s="207"/>
      <c r="GU65" s="207"/>
      <c r="GV65" s="207"/>
      <c r="GW65" s="207"/>
      <c r="GX65" s="207"/>
      <c r="GY65" s="207"/>
      <c r="GZ65" s="207"/>
      <c r="HA65" s="207"/>
      <c r="HB65" s="207"/>
      <c r="HC65" s="207"/>
      <c r="HD65" s="207"/>
      <c r="HE65" s="207"/>
      <c r="HF65" s="207"/>
      <c r="HG65" s="207"/>
      <c r="HH65" s="207"/>
      <c r="HI65" s="207"/>
      <c r="HJ65" s="207"/>
      <c r="HK65" s="207"/>
      <c r="HL65" s="207"/>
      <c r="HM65" s="207"/>
      <c r="HN65" s="207"/>
      <c r="HO65" s="207"/>
      <c r="HP65" s="207"/>
      <c r="HQ65" s="207"/>
      <c r="HR65" s="207"/>
      <c r="HS65" s="207"/>
      <c r="HT65" s="207"/>
      <c r="HU65" s="207"/>
      <c r="HV65" s="207"/>
      <c r="HW65" s="207"/>
      <c r="HX65" s="207"/>
      <c r="HY65" s="207"/>
      <c r="HZ65" s="207"/>
      <c r="IA65" s="207"/>
      <c r="IB65" s="207"/>
      <c r="IC65" s="207"/>
      <c r="ID65" s="207"/>
      <c r="IE65" s="207"/>
      <c r="IF65" s="207"/>
      <c r="IG65" s="207"/>
      <c r="IH65" s="207"/>
      <c r="II65" s="207"/>
      <c r="IJ65" s="207"/>
      <c r="IK65" s="207"/>
      <c r="IL65" s="207"/>
      <c r="IM65" s="207"/>
      <c r="IN65" s="207"/>
      <c r="IO65" s="207"/>
      <c r="IP65" s="207"/>
      <c r="IQ65" s="207"/>
      <c r="IR65" s="207"/>
      <c r="IS65" s="207"/>
      <c r="IT65" s="207"/>
      <c r="IU65" s="207"/>
      <c r="IV65" s="207"/>
    </row>
    <row r="66" spans="1:256" s="187" customFormat="1" x14ac:dyDescent="0.2">
      <c r="A66" s="313" t="s">
        <v>93</v>
      </c>
      <c r="B66" s="314"/>
      <c r="C66" s="183">
        <v>0</v>
      </c>
      <c r="D66" s="183">
        <v>0</v>
      </c>
      <c r="E66" s="183">
        <v>0</v>
      </c>
      <c r="F66" s="183">
        <v>0</v>
      </c>
      <c r="G66" s="183">
        <v>0</v>
      </c>
      <c r="H66" s="183">
        <v>0</v>
      </c>
      <c r="I66" s="183">
        <v>0</v>
      </c>
      <c r="J66" s="183">
        <v>0</v>
      </c>
      <c r="K66" s="183">
        <v>0</v>
      </c>
      <c r="L66" s="183">
        <v>0</v>
      </c>
      <c r="M66" s="183">
        <v>0</v>
      </c>
      <c r="N66" s="183">
        <v>0</v>
      </c>
      <c r="O66" s="314"/>
      <c r="P66" s="183">
        <v>0</v>
      </c>
      <c r="Q66" s="183">
        <v>0</v>
      </c>
      <c r="R66" s="183">
        <v>0</v>
      </c>
      <c r="S66" s="183">
        <v>0</v>
      </c>
      <c r="T66" s="183">
        <v>0</v>
      </c>
      <c r="U66" s="183">
        <v>0</v>
      </c>
      <c r="V66" s="183">
        <v>0</v>
      </c>
      <c r="W66" s="183">
        <v>0</v>
      </c>
      <c r="X66" s="183">
        <v>0</v>
      </c>
      <c r="Y66" s="183">
        <v>0</v>
      </c>
      <c r="Z66" s="183">
        <v>0</v>
      </c>
      <c r="AA66" s="183">
        <v>0</v>
      </c>
      <c r="AB66" s="314"/>
      <c r="AC66" s="183">
        <v>1</v>
      </c>
      <c r="AD66" s="183">
        <v>1</v>
      </c>
      <c r="AE66" s="183">
        <v>1</v>
      </c>
      <c r="AF66" s="183">
        <v>1</v>
      </c>
      <c r="AG66" s="183">
        <v>0.7142857142857143</v>
      </c>
      <c r="AH66" s="183">
        <v>0.83333333333333337</v>
      </c>
      <c r="AI66" s="314"/>
      <c r="AJ66" s="183">
        <v>0.9</v>
      </c>
      <c r="AK66" s="183">
        <v>0.77777777777777779</v>
      </c>
      <c r="AL66" s="183">
        <v>0.5714285714285714</v>
      </c>
      <c r="AM66" s="183">
        <v>0.33333333333333331</v>
      </c>
      <c r="AN66" s="183">
        <v>0.625</v>
      </c>
      <c r="AO66" s="183">
        <v>0.33333333333333331</v>
      </c>
      <c r="AP66" s="314"/>
      <c r="AQ66" s="183">
        <v>1</v>
      </c>
      <c r="AR66" s="183">
        <v>0.6</v>
      </c>
      <c r="AS66" s="183">
        <v>0.53333333333333333</v>
      </c>
      <c r="AT66" s="183">
        <v>0.41666666666666669</v>
      </c>
      <c r="AU66" s="183">
        <v>0.61538461538461542</v>
      </c>
      <c r="AV66" s="183">
        <v>0</v>
      </c>
      <c r="AW66" s="183">
        <v>0.66666666666666663</v>
      </c>
      <c r="AX66" s="183">
        <v>0.27272727272727271</v>
      </c>
      <c r="AY66" s="183">
        <v>0.33333333333333331</v>
      </c>
      <c r="AZ66" s="241" t="s">
        <v>57</v>
      </c>
      <c r="BA66" s="184">
        <v>0.54545454545454541</v>
      </c>
      <c r="BB66" s="315" t="s">
        <v>93</v>
      </c>
      <c r="BC66" s="183"/>
      <c r="BD66" s="241" t="s">
        <v>57</v>
      </c>
      <c r="BE66" s="184">
        <f>BA66</f>
        <v>0.54545454545454541</v>
      </c>
      <c r="BF66" s="183">
        <v>4</v>
      </c>
      <c r="BG66" s="183">
        <v>0.5</v>
      </c>
      <c r="BH66" s="183"/>
      <c r="BI66" s="183"/>
      <c r="BJ66" s="183"/>
      <c r="BK66" s="183"/>
      <c r="BL66" s="183"/>
      <c r="BM66" s="183"/>
      <c r="BN66" s="183"/>
      <c r="BO66" s="183"/>
      <c r="BP66" s="183"/>
      <c r="BQ66" s="183"/>
      <c r="BR66" s="183"/>
      <c r="BS66" s="186"/>
      <c r="BT66" s="186"/>
      <c r="BU66" s="186"/>
      <c r="BV66" s="186"/>
      <c r="BW66" s="186"/>
      <c r="BX66" s="186"/>
      <c r="BY66" s="186"/>
      <c r="BZ66" s="186"/>
      <c r="CA66" s="186"/>
      <c r="CB66" s="186"/>
      <c r="CC66" s="186"/>
      <c r="CD66" s="186"/>
      <c r="CE66" s="186"/>
      <c r="CF66" s="186"/>
      <c r="CG66" s="186"/>
      <c r="CH66" s="186"/>
      <c r="CI66" s="186"/>
      <c r="CJ66" s="186"/>
      <c r="CK66" s="186"/>
      <c r="CL66" s="186"/>
      <c r="CM66" s="186"/>
      <c r="CN66" s="186"/>
      <c r="CO66" s="186"/>
      <c r="CP66" s="186"/>
      <c r="CQ66" s="186"/>
      <c r="CR66" s="186"/>
      <c r="CS66" s="186"/>
      <c r="CT66" s="186"/>
      <c r="CU66" s="186"/>
      <c r="CV66" s="186"/>
      <c r="CW66" s="186"/>
      <c r="CX66" s="186"/>
      <c r="CY66" s="186"/>
      <c r="CZ66" s="186"/>
      <c r="DA66" s="186"/>
      <c r="DB66" s="186"/>
      <c r="DC66" s="186"/>
      <c r="DD66" s="186"/>
      <c r="DE66" s="186"/>
      <c r="DF66" s="186"/>
      <c r="DG66" s="186"/>
      <c r="DH66" s="186"/>
      <c r="DI66" s="186"/>
      <c r="DJ66" s="186"/>
      <c r="DK66" s="186"/>
      <c r="DL66" s="186"/>
      <c r="DM66" s="186"/>
      <c r="DN66" s="186"/>
      <c r="DO66" s="186"/>
      <c r="DP66" s="186"/>
      <c r="DQ66" s="186"/>
      <c r="DR66" s="186"/>
      <c r="DS66" s="186"/>
      <c r="DT66" s="186"/>
      <c r="DU66" s="186"/>
      <c r="DV66" s="186"/>
      <c r="DW66" s="186"/>
      <c r="DX66" s="186"/>
      <c r="DY66" s="186"/>
      <c r="DZ66" s="186"/>
      <c r="EA66" s="186"/>
      <c r="EB66" s="186"/>
      <c r="EC66" s="186"/>
      <c r="ED66" s="186"/>
      <c r="EE66" s="186"/>
      <c r="EF66" s="186"/>
      <c r="EG66" s="186"/>
      <c r="EH66" s="186"/>
      <c r="EI66" s="186"/>
      <c r="EJ66" s="186"/>
      <c r="EK66" s="186"/>
      <c r="EL66" s="186"/>
      <c r="EM66" s="186"/>
      <c r="EN66" s="186"/>
      <c r="EO66" s="186"/>
      <c r="EP66" s="186"/>
      <c r="EQ66" s="186"/>
      <c r="ER66" s="186"/>
      <c r="ES66" s="186"/>
      <c r="ET66" s="186"/>
      <c r="EU66" s="186"/>
      <c r="EV66" s="186"/>
      <c r="EW66" s="186"/>
      <c r="EX66" s="186"/>
      <c r="EY66" s="186"/>
      <c r="EZ66" s="186"/>
      <c r="FA66" s="186"/>
      <c r="FB66" s="186"/>
      <c r="FC66" s="186"/>
      <c r="FD66" s="186"/>
      <c r="FE66" s="186"/>
      <c r="FF66" s="186"/>
      <c r="FG66" s="186"/>
      <c r="FH66" s="186"/>
      <c r="FI66" s="186"/>
      <c r="FJ66" s="186"/>
      <c r="FK66" s="186"/>
      <c r="FL66" s="186"/>
      <c r="FM66" s="186"/>
      <c r="FN66" s="186"/>
      <c r="FO66" s="186"/>
      <c r="FP66" s="186"/>
      <c r="FQ66" s="186"/>
      <c r="FR66" s="186"/>
      <c r="FS66" s="186"/>
      <c r="FT66" s="186"/>
      <c r="FU66" s="186"/>
      <c r="FV66" s="186"/>
      <c r="FW66" s="186"/>
      <c r="FX66" s="186"/>
      <c r="FY66" s="186"/>
      <c r="FZ66" s="186"/>
      <c r="GA66" s="186"/>
      <c r="GB66" s="186"/>
      <c r="GC66" s="186"/>
      <c r="GD66" s="186"/>
      <c r="GE66" s="186"/>
      <c r="GF66" s="186"/>
      <c r="GG66" s="186"/>
      <c r="GH66" s="186"/>
      <c r="GI66" s="186"/>
      <c r="GJ66" s="186"/>
      <c r="GK66" s="186"/>
      <c r="GL66" s="186"/>
      <c r="GM66" s="186"/>
      <c r="GN66" s="186"/>
      <c r="GO66" s="186"/>
      <c r="GP66" s="186"/>
      <c r="GQ66" s="186"/>
      <c r="GR66" s="186"/>
      <c r="GS66" s="186"/>
      <c r="GT66" s="186"/>
      <c r="GU66" s="186"/>
      <c r="GV66" s="186"/>
      <c r="GW66" s="186"/>
      <c r="GX66" s="186"/>
      <c r="GY66" s="186"/>
      <c r="GZ66" s="186"/>
      <c r="HA66" s="186"/>
      <c r="HB66" s="186"/>
      <c r="HC66" s="186"/>
      <c r="HD66" s="186"/>
      <c r="HE66" s="186"/>
      <c r="HF66" s="186"/>
      <c r="HG66" s="186"/>
      <c r="HH66" s="186"/>
      <c r="HI66" s="186"/>
      <c r="HJ66" s="186"/>
      <c r="HK66" s="186"/>
      <c r="HL66" s="186"/>
      <c r="HM66" s="186"/>
      <c r="HN66" s="186"/>
      <c r="HO66" s="186"/>
      <c r="HP66" s="186"/>
      <c r="HQ66" s="186"/>
      <c r="HR66" s="186"/>
      <c r="HS66" s="186"/>
      <c r="HT66" s="186"/>
      <c r="HU66" s="186"/>
      <c r="HV66" s="186"/>
      <c r="HW66" s="186"/>
      <c r="HX66" s="186"/>
      <c r="HY66" s="186"/>
      <c r="HZ66" s="186"/>
      <c r="IA66" s="186"/>
      <c r="IB66" s="186"/>
      <c r="IC66" s="186"/>
      <c r="ID66" s="186"/>
      <c r="IE66" s="186"/>
      <c r="IF66" s="186"/>
      <c r="IG66" s="186"/>
      <c r="IH66" s="186"/>
      <c r="II66" s="186"/>
      <c r="IJ66" s="186"/>
      <c r="IK66" s="186"/>
      <c r="IL66" s="186"/>
      <c r="IM66" s="186"/>
      <c r="IN66" s="186"/>
      <c r="IO66" s="186"/>
      <c r="IP66" s="186"/>
      <c r="IQ66" s="186"/>
      <c r="IR66" s="186"/>
      <c r="IS66" s="186"/>
      <c r="IT66" s="186"/>
      <c r="IU66" s="186"/>
      <c r="IV66" s="186"/>
    </row>
    <row r="67" spans="1:256" s="186" customFormat="1" x14ac:dyDescent="0.25">
      <c r="A67" s="316" t="s">
        <v>94</v>
      </c>
      <c r="B67" s="314"/>
      <c r="C67" s="183">
        <v>0.97849999999999993</v>
      </c>
      <c r="D67" s="183">
        <v>0.97559999999999991</v>
      </c>
      <c r="E67" s="183">
        <v>0.96520000000000006</v>
      </c>
      <c r="F67" s="183">
        <v>0.94930000000000003</v>
      </c>
      <c r="G67" s="183">
        <v>0.99720000000000009</v>
      </c>
      <c r="H67" s="183">
        <v>0.96739999999999993</v>
      </c>
      <c r="I67" s="183">
        <v>0.94799999999999995</v>
      </c>
      <c r="J67" s="183">
        <v>0.96140000000000003</v>
      </c>
      <c r="K67" s="183">
        <v>0.94499999999999995</v>
      </c>
      <c r="L67" s="183">
        <v>0.96210000000000007</v>
      </c>
      <c r="M67" s="183">
        <v>0.95290000000000008</v>
      </c>
      <c r="N67" s="183">
        <v>0.94600000000000006</v>
      </c>
      <c r="O67" s="314"/>
      <c r="P67" s="183">
        <v>0.9467000000000001</v>
      </c>
      <c r="Q67" s="183">
        <v>0.96430000000000005</v>
      </c>
      <c r="R67" s="183">
        <v>0.97170000000000001</v>
      </c>
      <c r="S67" s="183">
        <v>0.93609999999999993</v>
      </c>
      <c r="T67" s="183">
        <v>0.95750000000000002</v>
      </c>
      <c r="U67" s="183">
        <v>0.94300000000000006</v>
      </c>
      <c r="V67" s="183">
        <v>0.95750000000000002</v>
      </c>
      <c r="W67" s="183">
        <v>0.96709999999999996</v>
      </c>
      <c r="X67" s="183">
        <v>0.92799999999999994</v>
      </c>
      <c r="Y67" s="183">
        <v>0.94130000000000003</v>
      </c>
      <c r="Z67" s="183">
        <v>0.93809999999999993</v>
      </c>
      <c r="AA67" s="183">
        <v>0.91549999999999998</v>
      </c>
      <c r="AB67" s="314"/>
      <c r="AC67" s="183">
        <v>0.9012</v>
      </c>
      <c r="AD67" s="183">
        <v>0.89280000000000004</v>
      </c>
      <c r="AE67" s="183">
        <v>0.90600000000000003</v>
      </c>
      <c r="AF67" s="183">
        <v>0.89399999999999991</v>
      </c>
      <c r="AG67" s="183">
        <v>0.89409999999999989</v>
      </c>
      <c r="AH67" s="183">
        <v>0.93835000000000002</v>
      </c>
      <c r="AI67" s="314"/>
      <c r="AJ67" s="183">
        <v>0.90200000000000002</v>
      </c>
      <c r="AK67" s="183">
        <v>0.87339999999999995</v>
      </c>
      <c r="AL67" s="183">
        <v>0.91339999999999999</v>
      </c>
      <c r="AM67" s="183">
        <v>0.85240000000000005</v>
      </c>
      <c r="AN67" s="183">
        <v>0.8156000000000001</v>
      </c>
      <c r="AO67" s="183">
        <v>0.87779999999999991</v>
      </c>
      <c r="AP67" s="314"/>
      <c r="AQ67" s="183">
        <v>0.92630000000000012</v>
      </c>
      <c r="AR67" s="183">
        <v>0.93369999999999997</v>
      </c>
      <c r="AS67" s="183">
        <v>0.91870000000000007</v>
      </c>
      <c r="AT67" s="183">
        <v>0.91660000000000008</v>
      </c>
      <c r="AU67" s="183">
        <v>0.9464999999999999</v>
      </c>
      <c r="AV67" s="183">
        <v>0.97930000000000006</v>
      </c>
      <c r="AW67" s="183">
        <v>0.94009999999999994</v>
      </c>
      <c r="AX67" s="183">
        <v>0.94860000000000011</v>
      </c>
      <c r="AY67" s="183">
        <v>0.88389999999999991</v>
      </c>
      <c r="AZ67" s="246" t="s">
        <v>57</v>
      </c>
      <c r="BA67" s="184">
        <v>0.94950000000000001</v>
      </c>
      <c r="BB67" s="315" t="s">
        <v>94</v>
      </c>
      <c r="BC67" s="183"/>
      <c r="BD67" s="246" t="s">
        <v>57</v>
      </c>
      <c r="BE67" s="184">
        <f>BA67</f>
        <v>0.94950000000000001</v>
      </c>
      <c r="BF67" s="183">
        <v>0.93090000000000006</v>
      </c>
      <c r="BG67" s="183">
        <v>0.95879999999999999</v>
      </c>
      <c r="BH67" s="183"/>
      <c r="BI67" s="183"/>
      <c r="BJ67" s="183"/>
      <c r="BK67" s="183"/>
      <c r="BL67" s="183"/>
      <c r="BM67" s="183"/>
      <c r="BN67" s="183"/>
      <c r="BO67" s="183"/>
      <c r="BP67" s="183"/>
      <c r="BQ67" s="183"/>
      <c r="BR67" s="183"/>
    </row>
    <row r="68" spans="1:256" ht="6" customHeight="1" x14ac:dyDescent="0.25"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P68" s="308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</row>
    <row r="69" spans="1:256" s="208" customFormat="1" x14ac:dyDescent="0.2">
      <c r="A69" s="317" t="s">
        <v>95</v>
      </c>
      <c r="B69" s="317" t="s">
        <v>96</v>
      </c>
      <c r="C69" s="317">
        <v>43831</v>
      </c>
      <c r="D69" s="317">
        <v>43862</v>
      </c>
      <c r="E69" s="317">
        <v>43891</v>
      </c>
      <c r="F69" s="317">
        <v>43922</v>
      </c>
      <c r="G69" s="317">
        <v>43952</v>
      </c>
      <c r="H69" s="317">
        <v>43983</v>
      </c>
      <c r="I69" s="317">
        <v>44013</v>
      </c>
      <c r="J69" s="317">
        <v>44044</v>
      </c>
      <c r="K69" s="317">
        <v>44075</v>
      </c>
      <c r="L69" s="317">
        <v>44105</v>
      </c>
      <c r="M69" s="317">
        <v>44136</v>
      </c>
      <c r="N69" s="317">
        <v>44166</v>
      </c>
      <c r="O69" s="317" t="s">
        <v>96</v>
      </c>
      <c r="P69" s="317">
        <v>44197</v>
      </c>
      <c r="Q69" s="317">
        <v>44228</v>
      </c>
      <c r="R69" s="317">
        <v>44256</v>
      </c>
      <c r="S69" s="317">
        <v>44287</v>
      </c>
      <c r="T69" s="317">
        <v>44317</v>
      </c>
      <c r="U69" s="317">
        <v>44348</v>
      </c>
      <c r="V69" s="317">
        <v>44378</v>
      </c>
      <c r="W69" s="317">
        <v>44409</v>
      </c>
      <c r="X69" s="317">
        <v>44440</v>
      </c>
      <c r="Y69" s="317">
        <v>44470</v>
      </c>
      <c r="Z69" s="317">
        <v>44501</v>
      </c>
      <c r="AA69" s="317">
        <v>44531</v>
      </c>
      <c r="AB69" s="317" t="s">
        <v>96</v>
      </c>
      <c r="AC69" s="317">
        <v>44562</v>
      </c>
      <c r="AD69" s="317">
        <v>44593</v>
      </c>
      <c r="AE69" s="317">
        <v>44621</v>
      </c>
      <c r="AF69" s="317">
        <v>44652</v>
      </c>
      <c r="AG69" s="317">
        <v>44682</v>
      </c>
      <c r="AH69" s="317">
        <v>44713</v>
      </c>
      <c r="AI69" s="317" t="s">
        <v>96</v>
      </c>
      <c r="AJ69" s="317">
        <v>44743</v>
      </c>
      <c r="AK69" s="317">
        <v>44774</v>
      </c>
      <c r="AL69" s="317">
        <v>44805</v>
      </c>
      <c r="AM69" s="317">
        <v>44835</v>
      </c>
      <c r="AN69" s="317">
        <v>44866</v>
      </c>
      <c r="AO69" s="317">
        <v>44896</v>
      </c>
      <c r="AP69" s="318" t="str">
        <f>AP24</f>
        <v>Meta</v>
      </c>
      <c r="AQ69" s="317">
        <f t="shared" ref="AQ69:BA69" si="33">AQ65</f>
        <v>44927</v>
      </c>
      <c r="AR69" s="317">
        <f t="shared" si="33"/>
        <v>44958</v>
      </c>
      <c r="AS69" s="317">
        <f t="shared" si="33"/>
        <v>44986</v>
      </c>
      <c r="AT69" s="317">
        <f t="shared" si="33"/>
        <v>45017</v>
      </c>
      <c r="AU69" s="317">
        <f t="shared" si="33"/>
        <v>45047</v>
      </c>
      <c r="AV69" s="317">
        <f t="shared" si="33"/>
        <v>45078</v>
      </c>
      <c r="AW69" s="317">
        <f t="shared" si="33"/>
        <v>45108</v>
      </c>
      <c r="AX69" s="317">
        <f t="shared" si="33"/>
        <v>45139</v>
      </c>
      <c r="AY69" s="318">
        <f t="shared" si="33"/>
        <v>45170</v>
      </c>
      <c r="AZ69" s="318" t="str">
        <f t="shared" si="33"/>
        <v>01-15-Out-23</v>
      </c>
      <c r="BA69" s="318">
        <f t="shared" si="33"/>
        <v>45200</v>
      </c>
      <c r="BB69" s="317" t="s">
        <v>95</v>
      </c>
      <c r="BC69" s="317" t="str">
        <f>BC24</f>
        <v>Meta</v>
      </c>
      <c r="BD69" s="318" t="str">
        <f t="shared" ref="BD69:BR69" si="34">BD65</f>
        <v>16-31-Out-23</v>
      </c>
      <c r="BE69" s="318">
        <f t="shared" si="34"/>
        <v>45200</v>
      </c>
      <c r="BF69" s="318" t="e">
        <f t="shared" ca="1" si="34"/>
        <v>#NAME?</v>
      </c>
      <c r="BG69" s="318" t="e">
        <f t="shared" ca="1" si="34"/>
        <v>#NAME?</v>
      </c>
      <c r="BH69" s="318" t="e">
        <f t="shared" ca="1" si="34"/>
        <v>#NAME?</v>
      </c>
      <c r="BI69" s="318" t="e">
        <f t="shared" ca="1" si="34"/>
        <v>#NAME?</v>
      </c>
      <c r="BJ69" s="318" t="e">
        <f t="shared" ca="1" si="34"/>
        <v>#NAME?</v>
      </c>
      <c r="BK69" s="318" t="e">
        <f t="shared" ca="1" si="34"/>
        <v>#NAME?</v>
      </c>
      <c r="BL69" s="318" t="e">
        <f t="shared" ca="1" si="34"/>
        <v>#NAME?</v>
      </c>
      <c r="BM69" s="318" t="e">
        <f t="shared" ca="1" si="34"/>
        <v>#NAME?</v>
      </c>
      <c r="BN69" s="318" t="e">
        <f t="shared" ca="1" si="34"/>
        <v>#NAME?</v>
      </c>
      <c r="BO69" s="318" t="e">
        <f t="shared" ca="1" si="34"/>
        <v>#NAME?</v>
      </c>
      <c r="BP69" s="318" t="e">
        <f t="shared" ca="1" si="34"/>
        <v>#NAME?</v>
      </c>
      <c r="BQ69" s="318" t="e">
        <f t="shared" ca="1" si="34"/>
        <v>#NAME?</v>
      </c>
      <c r="BR69" s="318" t="e">
        <f t="shared" ca="1" si="34"/>
        <v>#NAME?</v>
      </c>
      <c r="BS69" s="207"/>
      <c r="BT69" s="207"/>
      <c r="BU69" s="207"/>
      <c r="BV69" s="207"/>
      <c r="BW69" s="207"/>
      <c r="BX69" s="207"/>
      <c r="BY69" s="207"/>
      <c r="BZ69" s="207"/>
      <c r="CA69" s="207"/>
      <c r="CB69" s="207"/>
      <c r="CC69" s="207"/>
      <c r="CD69" s="207"/>
      <c r="CE69" s="207"/>
      <c r="CF69" s="207"/>
      <c r="CG69" s="207"/>
      <c r="CH69" s="207"/>
      <c r="CI69" s="207"/>
      <c r="CJ69" s="207"/>
      <c r="CK69" s="207"/>
      <c r="CL69" s="207"/>
      <c r="CM69" s="207"/>
      <c r="CN69" s="207"/>
      <c r="CO69" s="207"/>
      <c r="CP69" s="207"/>
      <c r="CQ69" s="207"/>
      <c r="CR69" s="207"/>
      <c r="CS69" s="207"/>
      <c r="CT69" s="207"/>
      <c r="CU69" s="207"/>
      <c r="CV69" s="207"/>
      <c r="CW69" s="207"/>
      <c r="CX69" s="207"/>
      <c r="CY69" s="207"/>
      <c r="CZ69" s="207"/>
      <c r="DA69" s="207"/>
      <c r="DB69" s="207"/>
      <c r="DC69" s="207"/>
      <c r="DD69" s="207"/>
      <c r="DE69" s="207"/>
      <c r="DF69" s="207"/>
      <c r="DG69" s="207"/>
      <c r="DH69" s="207"/>
      <c r="DI69" s="207"/>
      <c r="DJ69" s="207"/>
      <c r="DK69" s="207"/>
      <c r="DL69" s="207"/>
      <c r="DM69" s="207"/>
      <c r="DN69" s="207"/>
      <c r="DO69" s="207"/>
      <c r="DP69" s="207"/>
      <c r="DQ69" s="207"/>
      <c r="DR69" s="207"/>
      <c r="DS69" s="207"/>
      <c r="DT69" s="207"/>
      <c r="DU69" s="207"/>
      <c r="DV69" s="207"/>
      <c r="DW69" s="207"/>
      <c r="DX69" s="207"/>
      <c r="DY69" s="207"/>
      <c r="DZ69" s="207"/>
      <c r="EA69" s="207"/>
      <c r="EB69" s="207"/>
      <c r="EC69" s="207"/>
      <c r="ED69" s="207"/>
      <c r="EE69" s="207"/>
      <c r="EF69" s="207"/>
      <c r="EG69" s="207"/>
      <c r="EH69" s="207"/>
      <c r="EI69" s="207"/>
      <c r="EJ69" s="207"/>
      <c r="EK69" s="207"/>
      <c r="EL69" s="207"/>
      <c r="EM69" s="207"/>
      <c r="EN69" s="207"/>
      <c r="EO69" s="207"/>
      <c r="EP69" s="207"/>
      <c r="EQ69" s="207"/>
      <c r="ER69" s="207"/>
      <c r="ES69" s="207"/>
      <c r="ET69" s="207"/>
      <c r="EU69" s="207"/>
      <c r="EV69" s="207"/>
      <c r="EW69" s="207"/>
      <c r="EX69" s="207"/>
      <c r="EY69" s="207"/>
      <c r="EZ69" s="207"/>
      <c r="FA69" s="207"/>
      <c r="FB69" s="207"/>
      <c r="FC69" s="207"/>
      <c r="FD69" s="207"/>
      <c r="FE69" s="207"/>
      <c r="FF69" s="207"/>
      <c r="FG69" s="207"/>
      <c r="FH69" s="207"/>
      <c r="FI69" s="207"/>
      <c r="FJ69" s="207"/>
      <c r="FK69" s="207"/>
      <c r="FL69" s="207"/>
      <c r="FM69" s="207"/>
      <c r="FN69" s="207"/>
      <c r="FO69" s="207"/>
      <c r="FP69" s="207"/>
      <c r="FQ69" s="207"/>
      <c r="FR69" s="207"/>
      <c r="FS69" s="207"/>
      <c r="FT69" s="207"/>
      <c r="FU69" s="207"/>
      <c r="FV69" s="207"/>
      <c r="FW69" s="207"/>
      <c r="FX69" s="207"/>
      <c r="FY69" s="207"/>
      <c r="FZ69" s="207"/>
      <c r="GA69" s="207"/>
      <c r="GB69" s="207"/>
      <c r="GC69" s="207"/>
      <c r="GD69" s="207"/>
      <c r="GE69" s="207"/>
      <c r="GF69" s="207"/>
      <c r="GG69" s="207"/>
      <c r="GH69" s="207"/>
      <c r="GI69" s="207"/>
      <c r="GJ69" s="207"/>
      <c r="GK69" s="207"/>
      <c r="GL69" s="207"/>
      <c r="GM69" s="207"/>
      <c r="GN69" s="207"/>
      <c r="GO69" s="207"/>
      <c r="GP69" s="207"/>
      <c r="GQ69" s="207"/>
      <c r="GR69" s="207"/>
      <c r="GS69" s="207"/>
      <c r="GT69" s="207"/>
      <c r="GU69" s="207"/>
      <c r="GV69" s="207"/>
      <c r="GW69" s="207"/>
      <c r="GX69" s="207"/>
      <c r="GY69" s="207"/>
      <c r="GZ69" s="207"/>
      <c r="HA69" s="207"/>
      <c r="HB69" s="207"/>
      <c r="HC69" s="207"/>
      <c r="HD69" s="207"/>
      <c r="HE69" s="207"/>
      <c r="HF69" s="207"/>
      <c r="HG69" s="207"/>
      <c r="HH69" s="207"/>
      <c r="HI69" s="207"/>
      <c r="HJ69" s="207"/>
      <c r="HK69" s="207"/>
      <c r="HL69" s="207"/>
      <c r="HM69" s="207"/>
      <c r="HN69" s="207"/>
      <c r="HO69" s="207"/>
      <c r="HP69" s="207"/>
      <c r="HQ69" s="207"/>
      <c r="HR69" s="207"/>
      <c r="HS69" s="207"/>
      <c r="HT69" s="207"/>
      <c r="HU69" s="207"/>
      <c r="HV69" s="207"/>
      <c r="HW69" s="207"/>
      <c r="HX69" s="207"/>
      <c r="HY69" s="207"/>
      <c r="HZ69" s="207"/>
      <c r="IA69" s="207"/>
      <c r="IB69" s="207"/>
      <c r="IC69" s="207"/>
      <c r="ID69" s="207"/>
      <c r="IE69" s="207"/>
      <c r="IF69" s="207"/>
      <c r="IG69" s="207"/>
      <c r="IH69" s="207"/>
      <c r="II69" s="207"/>
      <c r="IJ69" s="207"/>
      <c r="IK69" s="207"/>
      <c r="IL69" s="207"/>
      <c r="IM69" s="207"/>
      <c r="IN69" s="207"/>
      <c r="IO69" s="207"/>
      <c r="IP69" s="207"/>
      <c r="IQ69" s="207"/>
      <c r="IR69" s="207"/>
      <c r="IS69" s="207"/>
      <c r="IT69" s="207"/>
      <c r="IU69" s="207"/>
      <c r="IV69" s="207"/>
    </row>
    <row r="70" spans="1:256" s="187" customFormat="1" ht="12.75" customHeight="1" x14ac:dyDescent="0.2">
      <c r="A70" s="319" t="s">
        <v>6</v>
      </c>
      <c r="B70" s="320" t="s">
        <v>7</v>
      </c>
      <c r="C70" s="320">
        <v>0</v>
      </c>
      <c r="D70" s="320">
        <v>0</v>
      </c>
      <c r="E70" s="320">
        <v>0</v>
      </c>
      <c r="F70" s="320">
        <v>0</v>
      </c>
      <c r="G70" s="320">
        <v>0</v>
      </c>
      <c r="H70" s="320">
        <v>0</v>
      </c>
      <c r="I70" s="320">
        <v>0</v>
      </c>
      <c r="J70" s="320">
        <v>0</v>
      </c>
      <c r="K70" s="320">
        <v>0</v>
      </c>
      <c r="L70" s="320">
        <v>0</v>
      </c>
      <c r="M70" s="320">
        <v>0</v>
      </c>
      <c r="N70" s="320">
        <v>0</v>
      </c>
      <c r="O70" s="320" t="s">
        <v>7</v>
      </c>
      <c r="P70" s="320">
        <v>0.63029999999999997</v>
      </c>
      <c r="Q70" s="320">
        <v>0.67859999999999998</v>
      </c>
      <c r="R70" s="320">
        <v>0.74550000000000005</v>
      </c>
      <c r="S70" s="320">
        <v>0.69689999999999996</v>
      </c>
      <c r="T70" s="320">
        <v>0.66849999999999998</v>
      </c>
      <c r="U70" s="320">
        <v>0.6956</v>
      </c>
      <c r="V70" s="320">
        <v>0.62250000000000005</v>
      </c>
      <c r="W70" s="320">
        <v>0.6653</v>
      </c>
      <c r="X70" s="320">
        <v>0.56850000000000001</v>
      </c>
      <c r="Y70" s="320">
        <v>0.37269999999999998</v>
      </c>
      <c r="Z70" s="320">
        <v>0.49530000000000002</v>
      </c>
      <c r="AA70" s="320">
        <v>0.6139</v>
      </c>
      <c r="AB70" s="320" t="s">
        <v>7</v>
      </c>
      <c r="AC70" s="320">
        <v>0.69550000000000001</v>
      </c>
      <c r="AD70" s="320">
        <v>0.55530000000000002</v>
      </c>
      <c r="AE70" s="320">
        <v>0.73380000000000001</v>
      </c>
      <c r="AF70" s="320">
        <v>0.77849999999999997</v>
      </c>
      <c r="AG70" s="320">
        <v>0.80079999999999996</v>
      </c>
      <c r="AH70" s="320">
        <v>0.59119999999999995</v>
      </c>
      <c r="AI70" s="321" t="s">
        <v>7</v>
      </c>
      <c r="AJ70" s="320">
        <v>0.6603</v>
      </c>
      <c r="AK70" s="320">
        <v>0.8024</v>
      </c>
      <c r="AL70" s="320">
        <v>0.85370000000000001</v>
      </c>
      <c r="AM70" s="320">
        <v>0.88360000000000005</v>
      </c>
      <c r="AN70" s="320">
        <v>0.86960000000000004</v>
      </c>
      <c r="AO70" s="320">
        <v>0.84619999999999995</v>
      </c>
      <c r="AP70" s="320" t="str">
        <f t="shared" ref="AP70:BA70" si="35">AP4</f>
        <v>≥ 85%</v>
      </c>
      <c r="AQ70" s="320">
        <f t="shared" si="35"/>
        <v>0.88370000000000004</v>
      </c>
      <c r="AR70" s="320">
        <f t="shared" si="35"/>
        <v>0.85519999999999996</v>
      </c>
      <c r="AS70" s="320">
        <f t="shared" si="35"/>
        <v>0.84189999999999998</v>
      </c>
      <c r="AT70" s="320">
        <f t="shared" si="35"/>
        <v>0.88959999999999995</v>
      </c>
      <c r="AU70" s="320">
        <f t="shared" si="35"/>
        <v>0.879</v>
      </c>
      <c r="AV70" s="322">
        <f t="shared" si="35"/>
        <v>0.83989999999999998</v>
      </c>
      <c r="AW70" s="320">
        <f t="shared" si="35"/>
        <v>0.89090000000000003</v>
      </c>
      <c r="AX70" s="320">
        <f t="shared" si="35"/>
        <v>0.92349999999999999</v>
      </c>
      <c r="AY70" s="320">
        <f t="shared" si="35"/>
        <v>0.8931</v>
      </c>
      <c r="AZ70" s="320">
        <f t="shared" si="35"/>
        <v>0.87060000000000004</v>
      </c>
      <c r="BA70" s="320">
        <f t="shared" si="35"/>
        <v>0.87009999999999998</v>
      </c>
      <c r="BB70" s="323" t="s">
        <v>8</v>
      </c>
      <c r="BC70" s="320" t="str">
        <f t="shared" ref="BC70:BR70" si="36">BC4</f>
        <v>≥ 85%</v>
      </c>
      <c r="BD70" s="320">
        <f t="shared" si="36"/>
        <v>0.86960000000000004</v>
      </c>
      <c r="BE70" s="320">
        <f t="shared" si="36"/>
        <v>0.87009999999999998</v>
      </c>
      <c r="BF70" s="320">
        <f t="shared" si="36"/>
        <v>0.9486</v>
      </c>
      <c r="BG70" s="320">
        <f t="shared" si="36"/>
        <v>0.94840000000000002</v>
      </c>
      <c r="BH70" s="320">
        <f t="shared" si="36"/>
        <v>0</v>
      </c>
      <c r="BI70" s="320">
        <f t="shared" si="36"/>
        <v>0</v>
      </c>
      <c r="BJ70" s="320">
        <f t="shared" si="36"/>
        <v>0</v>
      </c>
      <c r="BK70" s="320">
        <f t="shared" si="36"/>
        <v>0</v>
      </c>
      <c r="BL70" s="320">
        <f t="shared" si="36"/>
        <v>0</v>
      </c>
      <c r="BM70" s="320">
        <f t="shared" si="36"/>
        <v>0</v>
      </c>
      <c r="BN70" s="320">
        <f t="shared" si="36"/>
        <v>0</v>
      </c>
      <c r="BO70" s="320">
        <f t="shared" si="36"/>
        <v>0</v>
      </c>
      <c r="BP70" s="320">
        <f t="shared" si="36"/>
        <v>0</v>
      </c>
      <c r="BQ70" s="320">
        <f t="shared" si="36"/>
        <v>0</v>
      </c>
      <c r="BR70" s="320">
        <f t="shared" si="36"/>
        <v>0</v>
      </c>
      <c r="BS70" s="186"/>
      <c r="BT70" s="186"/>
      <c r="BU70" s="186"/>
      <c r="BV70" s="186"/>
      <c r="BW70" s="186"/>
      <c r="BX70" s="186"/>
      <c r="BY70" s="186"/>
      <c r="BZ70" s="186"/>
      <c r="CA70" s="186"/>
      <c r="CB70" s="186"/>
      <c r="CC70" s="186"/>
      <c r="CD70" s="186"/>
      <c r="CE70" s="186"/>
      <c r="CF70" s="186"/>
      <c r="CG70" s="186"/>
      <c r="CH70" s="186"/>
      <c r="CI70" s="186"/>
      <c r="CJ70" s="186"/>
      <c r="CK70" s="186"/>
      <c r="CL70" s="186"/>
      <c r="CM70" s="186"/>
      <c r="CN70" s="186"/>
      <c r="CO70" s="186"/>
      <c r="CP70" s="186"/>
      <c r="CQ70" s="186"/>
      <c r="CR70" s="186"/>
      <c r="CS70" s="186"/>
      <c r="CT70" s="186"/>
      <c r="CU70" s="186"/>
      <c r="CV70" s="186"/>
      <c r="CW70" s="186"/>
      <c r="CX70" s="186"/>
      <c r="CY70" s="186"/>
      <c r="CZ70" s="186"/>
      <c r="DA70" s="186"/>
      <c r="DB70" s="186"/>
      <c r="DC70" s="186"/>
      <c r="DD70" s="186"/>
      <c r="DE70" s="186"/>
      <c r="DF70" s="186"/>
      <c r="DG70" s="186"/>
      <c r="DH70" s="186"/>
      <c r="DI70" s="186"/>
      <c r="DJ70" s="186"/>
      <c r="DK70" s="186"/>
      <c r="DL70" s="186"/>
      <c r="DM70" s="186"/>
      <c r="DN70" s="186"/>
      <c r="DO70" s="186"/>
      <c r="DP70" s="186"/>
      <c r="DQ70" s="186"/>
      <c r="DR70" s="186"/>
      <c r="DS70" s="186"/>
      <c r="DT70" s="186"/>
      <c r="DU70" s="186"/>
      <c r="DV70" s="186"/>
      <c r="DW70" s="186"/>
      <c r="DX70" s="186"/>
      <c r="DY70" s="186"/>
      <c r="DZ70" s="186"/>
      <c r="EA70" s="186"/>
      <c r="EB70" s="186"/>
      <c r="EC70" s="186"/>
      <c r="ED70" s="186"/>
      <c r="EE70" s="186"/>
      <c r="EF70" s="186"/>
      <c r="EG70" s="186"/>
      <c r="EH70" s="186"/>
      <c r="EI70" s="186"/>
      <c r="EJ70" s="186"/>
      <c r="EK70" s="186"/>
      <c r="EL70" s="186"/>
      <c r="EM70" s="186"/>
      <c r="EN70" s="186"/>
      <c r="EO70" s="186"/>
      <c r="EP70" s="186"/>
      <c r="EQ70" s="186"/>
      <c r="ER70" s="186"/>
      <c r="ES70" s="186"/>
      <c r="ET70" s="186"/>
      <c r="EU70" s="186"/>
      <c r="EV70" s="186"/>
      <c r="EW70" s="186"/>
      <c r="EX70" s="186"/>
      <c r="EY70" s="186"/>
      <c r="EZ70" s="186"/>
      <c r="FA70" s="186"/>
      <c r="FB70" s="186"/>
      <c r="FC70" s="186"/>
      <c r="FD70" s="186"/>
      <c r="FE70" s="186"/>
      <c r="FF70" s="186"/>
      <c r="FG70" s="186"/>
      <c r="FH70" s="186"/>
      <c r="FI70" s="186"/>
      <c r="FJ70" s="186"/>
      <c r="FK70" s="186"/>
      <c r="FL70" s="186"/>
      <c r="FM70" s="186"/>
      <c r="FN70" s="186"/>
      <c r="FO70" s="186"/>
      <c r="FP70" s="186"/>
      <c r="FQ70" s="186"/>
      <c r="FR70" s="186"/>
      <c r="FS70" s="186"/>
      <c r="FT70" s="186"/>
      <c r="FU70" s="186"/>
      <c r="FV70" s="186"/>
      <c r="FW70" s="186"/>
      <c r="FX70" s="186"/>
      <c r="FY70" s="186"/>
      <c r="FZ70" s="186"/>
      <c r="GA70" s="186"/>
      <c r="GB70" s="186"/>
      <c r="GC70" s="186"/>
      <c r="GD70" s="186"/>
      <c r="GE70" s="186"/>
      <c r="GF70" s="186"/>
      <c r="GG70" s="186"/>
      <c r="GH70" s="186"/>
      <c r="GI70" s="186"/>
      <c r="GJ70" s="186"/>
      <c r="GK70" s="186"/>
      <c r="GL70" s="186"/>
      <c r="GM70" s="186"/>
      <c r="GN70" s="186"/>
      <c r="GO70" s="186"/>
      <c r="GP70" s="186"/>
      <c r="GQ70" s="186"/>
      <c r="GR70" s="186"/>
      <c r="GS70" s="186"/>
      <c r="GT70" s="186"/>
      <c r="GU70" s="186"/>
      <c r="GV70" s="186"/>
      <c r="GW70" s="186"/>
      <c r="GX70" s="186"/>
      <c r="GY70" s="186"/>
      <c r="GZ70" s="186"/>
      <c r="HA70" s="186"/>
      <c r="HB70" s="186"/>
      <c r="HC70" s="186"/>
      <c r="HD70" s="186"/>
      <c r="HE70" s="186"/>
      <c r="HF70" s="186"/>
      <c r="HG70" s="186"/>
      <c r="HH70" s="186"/>
      <c r="HI70" s="186"/>
      <c r="HJ70" s="186"/>
      <c r="HK70" s="186"/>
      <c r="HL70" s="186"/>
      <c r="HM70" s="186"/>
      <c r="HN70" s="186"/>
      <c r="HO70" s="186"/>
      <c r="HP70" s="186"/>
      <c r="HQ70" s="186"/>
      <c r="HR70" s="186"/>
      <c r="HS70" s="186"/>
      <c r="HT70" s="186"/>
      <c r="HU70" s="186"/>
      <c r="HV70" s="186"/>
      <c r="HW70" s="186"/>
      <c r="HX70" s="186"/>
      <c r="HY70" s="186"/>
      <c r="HZ70" s="186"/>
      <c r="IA70" s="186"/>
      <c r="IB70" s="186"/>
      <c r="IC70" s="186"/>
      <c r="ID70" s="186"/>
      <c r="IE70" s="186"/>
      <c r="IF70" s="186"/>
      <c r="IG70" s="186"/>
      <c r="IH70" s="186"/>
      <c r="II70" s="186"/>
      <c r="IJ70" s="186"/>
      <c r="IK70" s="186"/>
      <c r="IL70" s="186"/>
      <c r="IM70" s="186"/>
      <c r="IN70" s="186"/>
      <c r="IO70" s="186"/>
      <c r="IP70" s="186"/>
      <c r="IQ70" s="186"/>
      <c r="IR70" s="186"/>
      <c r="IS70" s="186"/>
      <c r="IT70" s="186"/>
      <c r="IU70" s="186"/>
      <c r="IV70" s="186"/>
    </row>
    <row r="71" spans="1:256" s="196" customFormat="1" ht="12.75" customHeight="1" x14ac:dyDescent="0.2">
      <c r="A71" s="324" t="s">
        <v>11</v>
      </c>
      <c r="B71" s="325" t="s">
        <v>12</v>
      </c>
      <c r="C71" s="325">
        <v>0</v>
      </c>
      <c r="D71" s="325">
        <v>0</v>
      </c>
      <c r="E71" s="325">
        <v>0</v>
      </c>
      <c r="F71" s="325">
        <v>0</v>
      </c>
      <c r="G71" s="325">
        <v>0</v>
      </c>
      <c r="H71" s="325">
        <v>0</v>
      </c>
      <c r="I71" s="325">
        <v>0</v>
      </c>
      <c r="J71" s="325">
        <v>1</v>
      </c>
      <c r="K71" s="325">
        <v>0.95</v>
      </c>
      <c r="L71" s="325">
        <v>3.17</v>
      </c>
      <c r="M71" s="325">
        <v>2.95</v>
      </c>
      <c r="N71" s="325">
        <v>3.22</v>
      </c>
      <c r="O71" s="325" t="s">
        <v>12</v>
      </c>
      <c r="P71" s="325">
        <v>2.37</v>
      </c>
      <c r="Q71" s="325">
        <v>2.91</v>
      </c>
      <c r="R71" s="325">
        <v>6.06</v>
      </c>
      <c r="S71" s="325">
        <v>6.27</v>
      </c>
      <c r="T71" s="325">
        <v>5.89</v>
      </c>
      <c r="U71" s="325">
        <v>6.25</v>
      </c>
      <c r="V71" s="325">
        <v>5.51</v>
      </c>
      <c r="W71" s="325">
        <v>4.29</v>
      </c>
      <c r="X71" s="325">
        <v>3.63</v>
      </c>
      <c r="Y71" s="325">
        <v>2.83</v>
      </c>
      <c r="Z71" s="325">
        <v>3.91</v>
      </c>
      <c r="AA71" s="325">
        <v>4</v>
      </c>
      <c r="AB71" s="325" t="s">
        <v>12</v>
      </c>
      <c r="AC71" s="325">
        <v>3.46</v>
      </c>
      <c r="AD71" s="325">
        <v>5.15</v>
      </c>
      <c r="AE71" s="325">
        <v>3.49</v>
      </c>
      <c r="AF71" s="325">
        <v>3.72</v>
      </c>
      <c r="AG71" s="325">
        <v>3.8</v>
      </c>
      <c r="AH71" s="325">
        <v>4.46</v>
      </c>
      <c r="AI71" s="326" t="s">
        <v>12</v>
      </c>
      <c r="AJ71" s="325">
        <v>4.1100000000000003</v>
      </c>
      <c r="AK71" s="325">
        <v>3.74</v>
      </c>
      <c r="AL71" s="325">
        <v>4.0599999999999996</v>
      </c>
      <c r="AM71" s="325">
        <v>3.91</v>
      </c>
      <c r="AN71" s="325">
        <v>4.16</v>
      </c>
      <c r="AO71" s="325">
        <v>4.42</v>
      </c>
      <c r="AP71" s="325" t="str">
        <f t="shared" ref="AP71:BA71" si="37">AP7</f>
        <v>≤ 5 (Dias)</v>
      </c>
      <c r="AQ71" s="325">
        <f t="shared" si="37"/>
        <v>4.2699999999999996</v>
      </c>
      <c r="AR71" s="325">
        <f t="shared" si="37"/>
        <v>4.22</v>
      </c>
      <c r="AS71" s="325">
        <f t="shared" si="37"/>
        <v>3.93</v>
      </c>
      <c r="AT71" s="325">
        <f t="shared" si="37"/>
        <v>4.76</v>
      </c>
      <c r="AU71" s="325">
        <f t="shared" si="37"/>
        <v>4.6399999999999997</v>
      </c>
      <c r="AV71" s="325">
        <f t="shared" si="37"/>
        <v>4.6500000000000004</v>
      </c>
      <c r="AW71" s="325">
        <f t="shared" si="37"/>
        <v>4.7</v>
      </c>
      <c r="AX71" s="325">
        <f t="shared" si="37"/>
        <v>4.1900000000000004</v>
      </c>
      <c r="AY71" s="325">
        <f t="shared" si="37"/>
        <v>4.16</v>
      </c>
      <c r="AZ71" s="325">
        <f t="shared" si="37"/>
        <v>5.0199999999999996</v>
      </c>
      <c r="BA71" s="325">
        <f t="shared" si="37"/>
        <v>4.59</v>
      </c>
      <c r="BB71" s="327" t="s">
        <v>13</v>
      </c>
      <c r="BC71" s="325" t="str">
        <f t="shared" ref="BC71:BR71" si="38">BC7</f>
        <v>≤ 5 (Dias)</v>
      </c>
      <c r="BD71" s="325">
        <f t="shared" si="38"/>
        <v>4.24</v>
      </c>
      <c r="BE71" s="325">
        <f t="shared" si="38"/>
        <v>4.59</v>
      </c>
      <c r="BF71" s="325">
        <f t="shared" si="38"/>
        <v>4.7</v>
      </c>
      <c r="BG71" s="325">
        <f t="shared" si="38"/>
        <v>3.93</v>
      </c>
      <c r="BH71" s="325">
        <f t="shared" si="38"/>
        <v>0</v>
      </c>
      <c r="BI71" s="325">
        <f t="shared" si="38"/>
        <v>0</v>
      </c>
      <c r="BJ71" s="325">
        <f t="shared" si="38"/>
        <v>0</v>
      </c>
      <c r="BK71" s="325">
        <f t="shared" si="38"/>
        <v>0</v>
      </c>
      <c r="BL71" s="325">
        <f t="shared" si="38"/>
        <v>0</v>
      </c>
      <c r="BM71" s="325">
        <f t="shared" si="38"/>
        <v>0</v>
      </c>
      <c r="BN71" s="325">
        <f t="shared" si="38"/>
        <v>0</v>
      </c>
      <c r="BO71" s="325">
        <f t="shared" si="38"/>
        <v>0</v>
      </c>
      <c r="BP71" s="325">
        <f t="shared" si="38"/>
        <v>0</v>
      </c>
      <c r="BQ71" s="325">
        <f t="shared" si="38"/>
        <v>0</v>
      </c>
      <c r="BR71" s="325">
        <f t="shared" si="38"/>
        <v>0</v>
      </c>
      <c r="BS71" s="195"/>
      <c r="BT71" s="195"/>
      <c r="BU71" s="195"/>
      <c r="BV71" s="195"/>
      <c r="BW71" s="195"/>
      <c r="BX71" s="195"/>
      <c r="BY71" s="195"/>
      <c r="BZ71" s="195"/>
      <c r="CA71" s="195"/>
      <c r="CB71" s="195"/>
      <c r="CC71" s="195"/>
      <c r="CD71" s="195"/>
      <c r="CE71" s="195"/>
      <c r="CF71" s="195"/>
      <c r="CG71" s="195"/>
      <c r="CH71" s="195"/>
      <c r="CI71" s="195"/>
      <c r="CJ71" s="195"/>
      <c r="CK71" s="195"/>
      <c r="CL71" s="195"/>
      <c r="CM71" s="195"/>
      <c r="CN71" s="195"/>
      <c r="CO71" s="195"/>
      <c r="CP71" s="195"/>
      <c r="CQ71" s="195"/>
      <c r="CR71" s="195"/>
      <c r="CS71" s="195"/>
      <c r="CT71" s="195"/>
      <c r="CU71" s="195"/>
      <c r="CV71" s="195"/>
      <c r="CW71" s="195"/>
      <c r="CX71" s="195"/>
      <c r="CY71" s="195"/>
      <c r="CZ71" s="195"/>
      <c r="DA71" s="195"/>
      <c r="DB71" s="195"/>
      <c r="DC71" s="195"/>
      <c r="DD71" s="195"/>
      <c r="DE71" s="195"/>
      <c r="DF71" s="195"/>
      <c r="DG71" s="195"/>
      <c r="DH71" s="195"/>
      <c r="DI71" s="195"/>
      <c r="DJ71" s="195"/>
      <c r="DK71" s="195"/>
      <c r="DL71" s="195"/>
      <c r="DM71" s="195"/>
      <c r="DN71" s="195"/>
      <c r="DO71" s="195"/>
      <c r="DP71" s="195"/>
      <c r="DQ71" s="195"/>
      <c r="DR71" s="195"/>
      <c r="DS71" s="195"/>
      <c r="DT71" s="195"/>
      <c r="DU71" s="195"/>
      <c r="DV71" s="195"/>
      <c r="DW71" s="195"/>
      <c r="DX71" s="195"/>
      <c r="DY71" s="195"/>
      <c r="DZ71" s="195"/>
      <c r="EA71" s="195"/>
      <c r="EB71" s="195"/>
      <c r="EC71" s="195"/>
      <c r="ED71" s="195"/>
      <c r="EE71" s="195"/>
      <c r="EF71" s="195"/>
      <c r="EG71" s="195"/>
      <c r="EH71" s="195"/>
      <c r="EI71" s="195"/>
      <c r="EJ71" s="195"/>
      <c r="EK71" s="195"/>
      <c r="EL71" s="195"/>
      <c r="EM71" s="195"/>
      <c r="EN71" s="195"/>
      <c r="EO71" s="195"/>
      <c r="EP71" s="195"/>
      <c r="EQ71" s="195"/>
      <c r="ER71" s="195"/>
      <c r="ES71" s="195"/>
      <c r="ET71" s="195"/>
      <c r="EU71" s="195"/>
      <c r="EV71" s="195"/>
      <c r="EW71" s="195"/>
      <c r="EX71" s="195"/>
      <c r="EY71" s="195"/>
      <c r="EZ71" s="195"/>
      <c r="FA71" s="195"/>
      <c r="FB71" s="195"/>
      <c r="FC71" s="195"/>
      <c r="FD71" s="195"/>
      <c r="FE71" s="195"/>
      <c r="FF71" s="195"/>
      <c r="FG71" s="195"/>
      <c r="FH71" s="195"/>
      <c r="FI71" s="195"/>
      <c r="FJ71" s="195"/>
      <c r="FK71" s="195"/>
      <c r="FL71" s="195"/>
      <c r="FM71" s="195"/>
      <c r="FN71" s="195"/>
      <c r="FO71" s="195"/>
      <c r="FP71" s="195"/>
      <c r="FQ71" s="195"/>
      <c r="FR71" s="195"/>
      <c r="FS71" s="195"/>
      <c r="FT71" s="195"/>
      <c r="FU71" s="195"/>
      <c r="FV71" s="195"/>
      <c r="FW71" s="195"/>
      <c r="FX71" s="195"/>
      <c r="FY71" s="195"/>
      <c r="FZ71" s="195"/>
      <c r="GA71" s="195"/>
      <c r="GB71" s="195"/>
      <c r="GC71" s="195"/>
      <c r="GD71" s="195"/>
      <c r="GE71" s="195"/>
      <c r="GF71" s="195"/>
      <c r="GG71" s="195"/>
      <c r="GH71" s="195"/>
      <c r="GI71" s="195"/>
      <c r="GJ71" s="195"/>
      <c r="GK71" s="195"/>
      <c r="GL71" s="195"/>
      <c r="GM71" s="195"/>
      <c r="GN71" s="195"/>
      <c r="GO71" s="195"/>
      <c r="GP71" s="195"/>
      <c r="GQ71" s="195"/>
      <c r="GR71" s="195"/>
      <c r="GS71" s="195"/>
      <c r="GT71" s="195"/>
      <c r="GU71" s="195"/>
      <c r="GV71" s="195"/>
      <c r="GW71" s="195"/>
      <c r="GX71" s="195"/>
      <c r="GY71" s="195"/>
      <c r="GZ71" s="195"/>
      <c r="HA71" s="195"/>
      <c r="HB71" s="195"/>
      <c r="HC71" s="195"/>
      <c r="HD71" s="195"/>
      <c r="HE71" s="195"/>
      <c r="HF71" s="195"/>
      <c r="HG71" s="195"/>
      <c r="HH71" s="195"/>
      <c r="HI71" s="195"/>
      <c r="HJ71" s="195"/>
      <c r="HK71" s="195"/>
      <c r="HL71" s="195"/>
      <c r="HM71" s="195"/>
      <c r="HN71" s="195"/>
      <c r="HO71" s="195"/>
      <c r="HP71" s="195"/>
      <c r="HQ71" s="195"/>
      <c r="HR71" s="195"/>
      <c r="HS71" s="195"/>
      <c r="HT71" s="195"/>
      <c r="HU71" s="195"/>
      <c r="HV71" s="195"/>
      <c r="HW71" s="195"/>
      <c r="HX71" s="195"/>
      <c r="HY71" s="195"/>
      <c r="HZ71" s="195"/>
      <c r="IA71" s="195"/>
      <c r="IB71" s="195"/>
      <c r="IC71" s="195"/>
      <c r="ID71" s="195"/>
      <c r="IE71" s="195"/>
      <c r="IF71" s="195"/>
      <c r="IG71" s="195"/>
      <c r="IH71" s="195"/>
      <c r="II71" s="195"/>
      <c r="IJ71" s="195"/>
      <c r="IK71" s="195"/>
      <c r="IL71" s="195"/>
      <c r="IM71" s="195"/>
      <c r="IN71" s="195"/>
      <c r="IO71" s="195"/>
      <c r="IP71" s="195"/>
      <c r="IQ71" s="195"/>
      <c r="IR71" s="195"/>
      <c r="IS71" s="195"/>
      <c r="IT71" s="195"/>
      <c r="IU71" s="195"/>
      <c r="IV71" s="195"/>
    </row>
    <row r="72" spans="1:256" s="196" customFormat="1" ht="12.75" customHeight="1" x14ac:dyDescent="0.2">
      <c r="A72" s="324" t="s">
        <v>15</v>
      </c>
      <c r="B72" s="325" t="s">
        <v>16</v>
      </c>
      <c r="C72" s="325">
        <v>0</v>
      </c>
      <c r="D72" s="325">
        <v>0</v>
      </c>
      <c r="E72" s="325">
        <v>0</v>
      </c>
      <c r="F72" s="325">
        <v>0</v>
      </c>
      <c r="G72" s="325">
        <v>0</v>
      </c>
      <c r="H72" s="325">
        <v>0</v>
      </c>
      <c r="I72" s="325">
        <v>0</v>
      </c>
      <c r="J72" s="325">
        <v>0</v>
      </c>
      <c r="K72" s="325">
        <v>0</v>
      </c>
      <c r="L72" s="325">
        <v>0</v>
      </c>
      <c r="M72" s="325">
        <v>0</v>
      </c>
      <c r="N72" s="325">
        <v>0</v>
      </c>
      <c r="O72" s="325" t="s">
        <v>16</v>
      </c>
      <c r="P72" s="325">
        <v>0</v>
      </c>
      <c r="Q72" s="325">
        <v>0</v>
      </c>
      <c r="R72" s="325">
        <v>0</v>
      </c>
      <c r="S72" s="325">
        <v>0</v>
      </c>
      <c r="T72" s="325">
        <v>0</v>
      </c>
      <c r="U72" s="325">
        <v>0</v>
      </c>
      <c r="V72" s="325">
        <v>0</v>
      </c>
      <c r="W72" s="325">
        <v>0</v>
      </c>
      <c r="X72" s="325">
        <v>0</v>
      </c>
      <c r="Y72" s="325">
        <v>0</v>
      </c>
      <c r="Z72" s="325">
        <v>0</v>
      </c>
      <c r="AA72" s="325">
        <v>0</v>
      </c>
      <c r="AB72" s="325" t="s">
        <v>16</v>
      </c>
      <c r="AC72" s="325">
        <v>0</v>
      </c>
      <c r="AD72" s="325">
        <v>0</v>
      </c>
      <c r="AE72" s="325">
        <v>0</v>
      </c>
      <c r="AF72" s="325">
        <v>0</v>
      </c>
      <c r="AG72" s="325">
        <v>0</v>
      </c>
      <c r="AH72" s="325" t="s">
        <v>17</v>
      </c>
      <c r="AI72" s="326" t="s">
        <v>18</v>
      </c>
      <c r="AJ72" s="325" t="s">
        <v>19</v>
      </c>
      <c r="AK72" s="325" t="s">
        <v>20</v>
      </c>
      <c r="AL72" s="325" t="s">
        <v>21</v>
      </c>
      <c r="AM72" s="325" t="s">
        <v>21</v>
      </c>
      <c r="AN72" s="325" t="s">
        <v>22</v>
      </c>
      <c r="AO72" s="328">
        <v>4.7222222222222221E-2</v>
      </c>
      <c r="AP72" s="328" t="str">
        <f t="shared" ref="AP72:BA72" si="39">AP10</f>
        <v>≤ 2 (Horas)</v>
      </c>
      <c r="AQ72" s="328">
        <f t="shared" si="39"/>
        <v>4.5138888888888888E-2</v>
      </c>
      <c r="AR72" s="328">
        <f t="shared" si="39"/>
        <v>3.2986111111111112E-2</v>
      </c>
      <c r="AS72" s="328">
        <f t="shared" si="39"/>
        <v>4.5138888888888888E-2</v>
      </c>
      <c r="AT72" s="328">
        <f t="shared" si="39"/>
        <v>4.7222222222222221E-2</v>
      </c>
      <c r="AU72" s="328">
        <f t="shared" si="39"/>
        <v>4.5138888888888888E-2</v>
      </c>
      <c r="AV72" s="328">
        <f t="shared" si="39"/>
        <v>5.1388888888888894E-2</v>
      </c>
      <c r="AW72" s="328">
        <f t="shared" si="39"/>
        <v>4.027777777777778E-2</v>
      </c>
      <c r="AX72" s="328">
        <f t="shared" si="39"/>
        <v>4.1666666666666664E-2</v>
      </c>
      <c r="AY72" s="328">
        <f t="shared" si="39"/>
        <v>5.6944444444444443E-2</v>
      </c>
      <c r="AZ72" s="328">
        <f t="shared" si="39"/>
        <v>5.9722222222222225E-2</v>
      </c>
      <c r="BA72" s="328">
        <f t="shared" si="39"/>
        <v>5.7638888888888885E-2</v>
      </c>
      <c r="BB72" s="329" t="s">
        <v>24</v>
      </c>
      <c r="BC72" s="330" t="str">
        <f t="shared" ref="BC72:BR72" si="40">BC11</f>
        <v>≤ 24 (Horas)</v>
      </c>
      <c r="BD72" s="330">
        <f t="shared" si="40"/>
        <v>15.259319227230904</v>
      </c>
      <c r="BE72" s="330">
        <f t="shared" si="40"/>
        <v>16.44613722560625</v>
      </c>
      <c r="BF72" s="330">
        <f t="shared" si="40"/>
        <v>6.112080961416825</v>
      </c>
      <c r="BG72" s="330">
        <f t="shared" si="40"/>
        <v>5.1317081400253031</v>
      </c>
      <c r="BH72" s="330">
        <f t="shared" si="40"/>
        <v>0</v>
      </c>
      <c r="BI72" s="330">
        <f t="shared" si="40"/>
        <v>0</v>
      </c>
      <c r="BJ72" s="330">
        <f t="shared" si="40"/>
        <v>0</v>
      </c>
      <c r="BK72" s="330">
        <f t="shared" si="40"/>
        <v>0</v>
      </c>
      <c r="BL72" s="330">
        <f t="shared" si="40"/>
        <v>0</v>
      </c>
      <c r="BM72" s="330">
        <f t="shared" si="40"/>
        <v>0</v>
      </c>
      <c r="BN72" s="330">
        <f t="shared" si="40"/>
        <v>0</v>
      </c>
      <c r="BO72" s="330">
        <f t="shared" si="40"/>
        <v>0</v>
      </c>
      <c r="BP72" s="330">
        <f t="shared" si="40"/>
        <v>0</v>
      </c>
      <c r="BQ72" s="330">
        <f t="shared" si="40"/>
        <v>0</v>
      </c>
      <c r="BR72" s="330">
        <f t="shared" si="40"/>
        <v>0</v>
      </c>
      <c r="BS72" s="195"/>
      <c r="BT72" s="195"/>
      <c r="BU72" s="195"/>
      <c r="BV72" s="195"/>
      <c r="BW72" s="195"/>
      <c r="BX72" s="195"/>
      <c r="BY72" s="195"/>
      <c r="BZ72" s="195"/>
      <c r="CA72" s="195"/>
      <c r="CB72" s="195"/>
      <c r="CC72" s="195"/>
      <c r="CD72" s="195"/>
      <c r="CE72" s="195"/>
      <c r="CF72" s="195"/>
      <c r="CG72" s="195"/>
      <c r="CH72" s="195"/>
      <c r="CI72" s="195"/>
      <c r="CJ72" s="195"/>
      <c r="CK72" s="195"/>
      <c r="CL72" s="195"/>
      <c r="CM72" s="195"/>
      <c r="CN72" s="195"/>
      <c r="CO72" s="195"/>
      <c r="CP72" s="195"/>
      <c r="CQ72" s="195"/>
      <c r="CR72" s="195"/>
      <c r="CS72" s="195"/>
      <c r="CT72" s="195"/>
      <c r="CU72" s="195"/>
      <c r="CV72" s="195"/>
      <c r="CW72" s="195"/>
      <c r="CX72" s="195"/>
      <c r="CY72" s="195"/>
      <c r="CZ72" s="195"/>
      <c r="DA72" s="195"/>
      <c r="DB72" s="195"/>
      <c r="DC72" s="195"/>
      <c r="DD72" s="195"/>
      <c r="DE72" s="195"/>
      <c r="DF72" s="195"/>
      <c r="DG72" s="195"/>
      <c r="DH72" s="195"/>
      <c r="DI72" s="195"/>
      <c r="DJ72" s="195"/>
      <c r="DK72" s="195"/>
      <c r="DL72" s="195"/>
      <c r="DM72" s="195"/>
      <c r="DN72" s="195"/>
      <c r="DO72" s="195"/>
      <c r="DP72" s="195"/>
      <c r="DQ72" s="195"/>
      <c r="DR72" s="195"/>
      <c r="DS72" s="195"/>
      <c r="DT72" s="195"/>
      <c r="DU72" s="195"/>
      <c r="DV72" s="195"/>
      <c r="DW72" s="195"/>
      <c r="DX72" s="195"/>
      <c r="DY72" s="195"/>
      <c r="DZ72" s="195"/>
      <c r="EA72" s="195"/>
      <c r="EB72" s="195"/>
      <c r="EC72" s="195"/>
      <c r="ED72" s="195"/>
      <c r="EE72" s="195"/>
      <c r="EF72" s="195"/>
      <c r="EG72" s="195"/>
      <c r="EH72" s="195"/>
      <c r="EI72" s="195"/>
      <c r="EJ72" s="195"/>
      <c r="EK72" s="195"/>
      <c r="EL72" s="195"/>
      <c r="EM72" s="195"/>
      <c r="EN72" s="195"/>
      <c r="EO72" s="195"/>
      <c r="EP72" s="195"/>
      <c r="EQ72" s="195"/>
      <c r="ER72" s="195"/>
      <c r="ES72" s="195"/>
      <c r="ET72" s="195"/>
      <c r="EU72" s="195"/>
      <c r="EV72" s="195"/>
      <c r="EW72" s="195"/>
      <c r="EX72" s="195"/>
      <c r="EY72" s="195"/>
      <c r="EZ72" s="195"/>
      <c r="FA72" s="195"/>
      <c r="FB72" s="195"/>
      <c r="FC72" s="195"/>
      <c r="FD72" s="195"/>
      <c r="FE72" s="195"/>
      <c r="FF72" s="195"/>
      <c r="FG72" s="195"/>
      <c r="FH72" s="195"/>
      <c r="FI72" s="195"/>
      <c r="FJ72" s="195"/>
      <c r="FK72" s="195"/>
      <c r="FL72" s="195"/>
      <c r="FM72" s="195"/>
      <c r="FN72" s="195"/>
      <c r="FO72" s="195"/>
      <c r="FP72" s="195"/>
      <c r="FQ72" s="195"/>
      <c r="FR72" s="195"/>
      <c r="FS72" s="195"/>
      <c r="FT72" s="195"/>
      <c r="FU72" s="195"/>
      <c r="FV72" s="195"/>
      <c r="FW72" s="195"/>
      <c r="FX72" s="195"/>
      <c r="FY72" s="195"/>
      <c r="FZ72" s="195"/>
      <c r="GA72" s="195"/>
      <c r="GB72" s="195"/>
      <c r="GC72" s="195"/>
      <c r="GD72" s="195"/>
      <c r="GE72" s="195"/>
      <c r="GF72" s="195"/>
      <c r="GG72" s="195"/>
      <c r="GH72" s="195"/>
      <c r="GI72" s="195"/>
      <c r="GJ72" s="195"/>
      <c r="GK72" s="195"/>
      <c r="GL72" s="195"/>
      <c r="GM72" s="195"/>
      <c r="GN72" s="195"/>
      <c r="GO72" s="195"/>
      <c r="GP72" s="195"/>
      <c r="GQ72" s="195"/>
      <c r="GR72" s="195"/>
      <c r="GS72" s="195"/>
      <c r="GT72" s="195"/>
      <c r="GU72" s="195"/>
      <c r="GV72" s="195"/>
      <c r="GW72" s="195"/>
      <c r="GX72" s="195"/>
      <c r="GY72" s="195"/>
      <c r="GZ72" s="195"/>
      <c r="HA72" s="195"/>
      <c r="HB72" s="195"/>
      <c r="HC72" s="195"/>
      <c r="HD72" s="195"/>
      <c r="HE72" s="195"/>
      <c r="HF72" s="195"/>
      <c r="HG72" s="195"/>
      <c r="HH72" s="195"/>
      <c r="HI72" s="195"/>
      <c r="HJ72" s="195"/>
      <c r="HK72" s="195"/>
      <c r="HL72" s="195"/>
      <c r="HM72" s="195"/>
      <c r="HN72" s="195"/>
      <c r="HO72" s="195"/>
      <c r="HP72" s="195"/>
      <c r="HQ72" s="195"/>
      <c r="HR72" s="195"/>
      <c r="HS72" s="195"/>
      <c r="HT72" s="195"/>
      <c r="HU72" s="195"/>
      <c r="HV72" s="195"/>
      <c r="HW72" s="195"/>
      <c r="HX72" s="195"/>
      <c r="HY72" s="195"/>
      <c r="HZ72" s="195"/>
      <c r="IA72" s="195"/>
      <c r="IB72" s="195"/>
      <c r="IC72" s="195"/>
      <c r="ID72" s="195"/>
      <c r="IE72" s="195"/>
      <c r="IF72" s="195"/>
      <c r="IG72" s="195"/>
      <c r="IH72" s="195"/>
      <c r="II72" s="195"/>
      <c r="IJ72" s="195"/>
      <c r="IK72" s="195"/>
      <c r="IL72" s="195"/>
      <c r="IM72" s="195"/>
      <c r="IN72" s="195"/>
      <c r="IO72" s="195"/>
      <c r="IP72" s="195"/>
      <c r="IQ72" s="195"/>
      <c r="IR72" s="195"/>
      <c r="IS72" s="195"/>
      <c r="IT72" s="195"/>
      <c r="IU72" s="195"/>
      <c r="IV72" s="195"/>
    </row>
    <row r="73" spans="1:256" s="187" customFormat="1" ht="12.75" customHeight="1" x14ac:dyDescent="0.2">
      <c r="A73" s="319" t="s">
        <v>97</v>
      </c>
      <c r="B73" s="320" t="s">
        <v>28</v>
      </c>
      <c r="C73" s="320">
        <v>0</v>
      </c>
      <c r="D73" s="320">
        <v>0</v>
      </c>
      <c r="E73" s="320">
        <v>0</v>
      </c>
      <c r="F73" s="320">
        <v>0</v>
      </c>
      <c r="G73" s="320">
        <v>0</v>
      </c>
      <c r="H73" s="320">
        <v>0</v>
      </c>
      <c r="I73" s="320">
        <v>0</v>
      </c>
      <c r="J73" s="320">
        <v>0</v>
      </c>
      <c r="K73" s="320">
        <v>0</v>
      </c>
      <c r="L73" s="320">
        <v>0</v>
      </c>
      <c r="M73" s="320">
        <v>0</v>
      </c>
      <c r="N73" s="320">
        <v>0</v>
      </c>
      <c r="O73" s="320" t="s">
        <v>28</v>
      </c>
      <c r="P73" s="320">
        <v>1.201923076923077E-2</v>
      </c>
      <c r="Q73" s="320">
        <v>1.834862385321101E-2</v>
      </c>
      <c r="R73" s="320">
        <v>4.736842105263158E-2</v>
      </c>
      <c r="S73" s="320">
        <v>0</v>
      </c>
      <c r="T73" s="320">
        <v>3.6842105263157891E-2</v>
      </c>
      <c r="U73" s="320">
        <v>1.0638297872340425E-2</v>
      </c>
      <c r="V73" s="320">
        <v>5.5555555555555558E-3</v>
      </c>
      <c r="W73" s="320">
        <v>0</v>
      </c>
      <c r="X73" s="320">
        <v>1.1450381679389313E-2</v>
      </c>
      <c r="Y73" s="320">
        <v>4.5454545454545452E-3</v>
      </c>
      <c r="Z73" s="320">
        <v>3.1746031746031744E-2</v>
      </c>
      <c r="AA73" s="320">
        <v>4.6692607003891051E-2</v>
      </c>
      <c r="AB73" s="320" t="s">
        <v>28</v>
      </c>
      <c r="AC73" s="320">
        <v>2.5423728813559324E-2</v>
      </c>
      <c r="AD73" s="320">
        <v>6.6225165562913907E-3</v>
      </c>
      <c r="AE73" s="320">
        <v>1.8867924528301886E-2</v>
      </c>
      <c r="AF73" s="320">
        <v>3.8860103626943004E-2</v>
      </c>
      <c r="AG73" s="320">
        <v>7.7306733167082295E-2</v>
      </c>
      <c r="AH73" s="320">
        <v>2.7450980392156862E-2</v>
      </c>
      <c r="AI73" s="321" t="s">
        <v>29</v>
      </c>
      <c r="AJ73" s="320">
        <v>4.142011834319527E-2</v>
      </c>
      <c r="AK73" s="320">
        <v>4.0449438202247189E-2</v>
      </c>
      <c r="AL73" s="320">
        <v>2.2727272727272728E-2</v>
      </c>
      <c r="AM73" s="320">
        <v>2.771362586605081E-2</v>
      </c>
      <c r="AN73" s="320">
        <v>3.0303030303030304E-2</v>
      </c>
      <c r="AO73" s="320">
        <v>2.1428571428571429E-2</v>
      </c>
      <c r="AP73" s="320" t="str">
        <f t="shared" ref="AP73:BA73" si="41">AP14</f>
        <v>&lt; 20%</v>
      </c>
      <c r="AQ73" s="320">
        <f t="shared" si="41"/>
        <v>4.4444444444444446E-2</v>
      </c>
      <c r="AR73" s="320">
        <f t="shared" si="41"/>
        <v>3.9900249376558602E-2</v>
      </c>
      <c r="AS73" s="320">
        <f t="shared" si="41"/>
        <v>2.9345372460496615E-2</v>
      </c>
      <c r="AT73" s="320">
        <f t="shared" si="41"/>
        <v>4.5112781954887216E-2</v>
      </c>
      <c r="AU73" s="320">
        <f t="shared" si="41"/>
        <v>2.5000000000000001E-2</v>
      </c>
      <c r="AV73" s="320">
        <f t="shared" si="41"/>
        <v>5.2631578947368418E-2</v>
      </c>
      <c r="AW73" s="320">
        <f t="shared" si="41"/>
        <v>2.4390243902439025E-2</v>
      </c>
      <c r="AX73" s="320">
        <f t="shared" si="41"/>
        <v>1.4675052410901468E-2</v>
      </c>
      <c r="AY73" s="320">
        <f t="shared" si="41"/>
        <v>1.9417475728155338E-2</v>
      </c>
      <c r="AZ73" s="320">
        <f t="shared" si="41"/>
        <v>1.015228426395939E-2</v>
      </c>
      <c r="BA73" s="320">
        <f t="shared" si="41"/>
        <v>1.6771488469601678E-2</v>
      </c>
      <c r="BB73" s="323" t="s">
        <v>30</v>
      </c>
      <c r="BC73" s="320" t="str">
        <f t="shared" ref="BC73:BR73" si="42">BC14</f>
        <v>&lt; 8%</v>
      </c>
      <c r="BD73" s="320">
        <f t="shared" si="42"/>
        <v>1.43E-2</v>
      </c>
      <c r="BE73" s="320">
        <f t="shared" si="42"/>
        <v>1.6799999999999999E-2</v>
      </c>
      <c r="BF73" s="320">
        <f t="shared" si="42"/>
        <v>4.1099999999999998E-2</v>
      </c>
      <c r="BG73" s="320">
        <f t="shared" si="42"/>
        <v>1.7399999999999999E-2</v>
      </c>
      <c r="BH73" s="320">
        <f t="shared" si="42"/>
        <v>0</v>
      </c>
      <c r="BI73" s="320">
        <f t="shared" si="42"/>
        <v>0</v>
      </c>
      <c r="BJ73" s="320">
        <f t="shared" si="42"/>
        <v>0</v>
      </c>
      <c r="BK73" s="320">
        <f t="shared" si="42"/>
        <v>0</v>
      </c>
      <c r="BL73" s="320">
        <f t="shared" si="42"/>
        <v>0</v>
      </c>
      <c r="BM73" s="320">
        <f t="shared" si="42"/>
        <v>0</v>
      </c>
      <c r="BN73" s="320">
        <f t="shared" si="42"/>
        <v>0</v>
      </c>
      <c r="BO73" s="320">
        <f t="shared" si="42"/>
        <v>0</v>
      </c>
      <c r="BP73" s="320">
        <f t="shared" si="42"/>
        <v>0</v>
      </c>
      <c r="BQ73" s="320">
        <f t="shared" si="42"/>
        <v>0</v>
      </c>
      <c r="BR73" s="320">
        <f t="shared" si="42"/>
        <v>0</v>
      </c>
      <c r="BS73" s="186"/>
      <c r="BT73" s="186"/>
      <c r="BU73" s="186"/>
      <c r="BV73" s="186"/>
      <c r="BW73" s="186"/>
      <c r="BX73" s="186"/>
      <c r="BY73" s="186"/>
      <c r="BZ73" s="186"/>
      <c r="CA73" s="186"/>
      <c r="CB73" s="186"/>
      <c r="CC73" s="186"/>
      <c r="CD73" s="186"/>
      <c r="CE73" s="186"/>
      <c r="CF73" s="186"/>
      <c r="CG73" s="186"/>
      <c r="CH73" s="186"/>
      <c r="CI73" s="186"/>
      <c r="CJ73" s="186"/>
      <c r="CK73" s="186"/>
      <c r="CL73" s="186"/>
      <c r="CM73" s="186"/>
      <c r="CN73" s="186"/>
      <c r="CO73" s="186"/>
      <c r="CP73" s="186"/>
      <c r="CQ73" s="186"/>
      <c r="CR73" s="186"/>
      <c r="CS73" s="186"/>
      <c r="CT73" s="186"/>
      <c r="CU73" s="186"/>
      <c r="CV73" s="186"/>
      <c r="CW73" s="186"/>
      <c r="CX73" s="186"/>
      <c r="CY73" s="186"/>
      <c r="CZ73" s="186"/>
      <c r="DA73" s="186"/>
      <c r="DB73" s="186"/>
      <c r="DC73" s="186"/>
      <c r="DD73" s="186"/>
      <c r="DE73" s="186"/>
      <c r="DF73" s="186"/>
      <c r="DG73" s="186"/>
      <c r="DH73" s="186"/>
      <c r="DI73" s="186"/>
      <c r="DJ73" s="186"/>
      <c r="DK73" s="186"/>
      <c r="DL73" s="186"/>
      <c r="DM73" s="186"/>
      <c r="DN73" s="186"/>
      <c r="DO73" s="186"/>
      <c r="DP73" s="186"/>
      <c r="DQ73" s="186"/>
      <c r="DR73" s="186"/>
      <c r="DS73" s="186"/>
      <c r="DT73" s="186"/>
      <c r="DU73" s="186"/>
      <c r="DV73" s="186"/>
      <c r="DW73" s="186"/>
      <c r="DX73" s="186"/>
      <c r="DY73" s="186"/>
      <c r="DZ73" s="186"/>
      <c r="EA73" s="186"/>
      <c r="EB73" s="186"/>
      <c r="EC73" s="186"/>
      <c r="ED73" s="186"/>
      <c r="EE73" s="186"/>
      <c r="EF73" s="186"/>
      <c r="EG73" s="186"/>
      <c r="EH73" s="186"/>
      <c r="EI73" s="186"/>
      <c r="EJ73" s="186"/>
      <c r="EK73" s="186"/>
      <c r="EL73" s="186"/>
      <c r="EM73" s="186"/>
      <c r="EN73" s="186"/>
      <c r="EO73" s="186"/>
      <c r="EP73" s="186"/>
      <c r="EQ73" s="186"/>
      <c r="ER73" s="186"/>
      <c r="ES73" s="186"/>
      <c r="ET73" s="186"/>
      <c r="EU73" s="186"/>
      <c r="EV73" s="186"/>
      <c r="EW73" s="186"/>
      <c r="EX73" s="186"/>
      <c r="EY73" s="186"/>
      <c r="EZ73" s="186"/>
      <c r="FA73" s="186"/>
      <c r="FB73" s="186"/>
      <c r="FC73" s="186"/>
      <c r="FD73" s="186"/>
      <c r="FE73" s="186"/>
      <c r="FF73" s="186"/>
      <c r="FG73" s="186"/>
      <c r="FH73" s="186"/>
      <c r="FI73" s="186"/>
      <c r="FJ73" s="186"/>
      <c r="FK73" s="186"/>
      <c r="FL73" s="186"/>
      <c r="FM73" s="186"/>
      <c r="FN73" s="186"/>
      <c r="FO73" s="186"/>
      <c r="FP73" s="186"/>
      <c r="FQ73" s="186"/>
      <c r="FR73" s="186"/>
      <c r="FS73" s="186"/>
      <c r="FT73" s="186"/>
      <c r="FU73" s="186"/>
      <c r="FV73" s="186"/>
      <c r="FW73" s="186"/>
      <c r="FX73" s="186"/>
      <c r="FY73" s="186"/>
      <c r="FZ73" s="186"/>
      <c r="GA73" s="186"/>
      <c r="GB73" s="186"/>
      <c r="GC73" s="186"/>
      <c r="GD73" s="186"/>
      <c r="GE73" s="186"/>
      <c r="GF73" s="186"/>
      <c r="GG73" s="186"/>
      <c r="GH73" s="186"/>
      <c r="GI73" s="186"/>
      <c r="GJ73" s="186"/>
      <c r="GK73" s="186"/>
      <c r="GL73" s="186"/>
      <c r="GM73" s="186"/>
      <c r="GN73" s="186"/>
      <c r="GO73" s="186"/>
      <c r="GP73" s="186"/>
      <c r="GQ73" s="186"/>
      <c r="GR73" s="186"/>
      <c r="GS73" s="186"/>
      <c r="GT73" s="186"/>
      <c r="GU73" s="186"/>
      <c r="GV73" s="186"/>
      <c r="GW73" s="186"/>
      <c r="GX73" s="186"/>
      <c r="GY73" s="186"/>
      <c r="GZ73" s="186"/>
      <c r="HA73" s="186"/>
      <c r="HB73" s="186"/>
      <c r="HC73" s="186"/>
      <c r="HD73" s="186"/>
      <c r="HE73" s="186"/>
      <c r="HF73" s="186"/>
      <c r="HG73" s="186"/>
      <c r="HH73" s="186"/>
      <c r="HI73" s="186"/>
      <c r="HJ73" s="186"/>
      <c r="HK73" s="186"/>
      <c r="HL73" s="186"/>
      <c r="HM73" s="186"/>
      <c r="HN73" s="186"/>
      <c r="HO73" s="186"/>
      <c r="HP73" s="186"/>
      <c r="HQ73" s="186"/>
      <c r="HR73" s="186"/>
      <c r="HS73" s="186"/>
      <c r="HT73" s="186"/>
      <c r="HU73" s="186"/>
      <c r="HV73" s="186"/>
      <c r="HW73" s="186"/>
      <c r="HX73" s="186"/>
      <c r="HY73" s="186"/>
      <c r="HZ73" s="186"/>
      <c r="IA73" s="186"/>
      <c r="IB73" s="186"/>
      <c r="IC73" s="186"/>
      <c r="ID73" s="186"/>
      <c r="IE73" s="186"/>
      <c r="IF73" s="186"/>
      <c r="IG73" s="186"/>
      <c r="IH73" s="186"/>
      <c r="II73" s="186"/>
      <c r="IJ73" s="186"/>
      <c r="IK73" s="186"/>
      <c r="IL73" s="186"/>
      <c r="IM73" s="186"/>
      <c r="IN73" s="186"/>
      <c r="IO73" s="186"/>
      <c r="IP73" s="186"/>
      <c r="IQ73" s="186"/>
      <c r="IR73" s="186"/>
      <c r="IS73" s="186"/>
      <c r="IT73" s="186"/>
      <c r="IU73" s="186"/>
      <c r="IV73" s="186"/>
    </row>
    <row r="74" spans="1:256" s="187" customFormat="1" ht="12.75" customHeight="1" x14ac:dyDescent="0.2">
      <c r="A74" s="319" t="s">
        <v>35</v>
      </c>
      <c r="B74" s="320" t="s">
        <v>36</v>
      </c>
      <c r="C74" s="320">
        <v>0</v>
      </c>
      <c r="D74" s="320">
        <v>0</v>
      </c>
      <c r="E74" s="320">
        <v>0</v>
      </c>
      <c r="F74" s="320">
        <v>0</v>
      </c>
      <c r="G74" s="320">
        <v>0</v>
      </c>
      <c r="H74" s="320">
        <v>0</v>
      </c>
      <c r="I74" s="320">
        <v>0</v>
      </c>
      <c r="J74" s="320">
        <v>0</v>
      </c>
      <c r="K74" s="320">
        <v>0</v>
      </c>
      <c r="L74" s="320">
        <v>0</v>
      </c>
      <c r="M74" s="320">
        <v>0</v>
      </c>
      <c r="N74" s="320">
        <v>0</v>
      </c>
      <c r="O74" s="320" t="s">
        <v>36</v>
      </c>
      <c r="P74" s="320">
        <v>0</v>
      </c>
      <c r="Q74" s="320">
        <v>0</v>
      </c>
      <c r="R74" s="320">
        <v>0</v>
      </c>
      <c r="S74" s="320">
        <v>0</v>
      </c>
      <c r="T74" s="320">
        <v>0</v>
      </c>
      <c r="U74" s="320">
        <v>0</v>
      </c>
      <c r="V74" s="320">
        <v>0</v>
      </c>
      <c r="W74" s="320">
        <v>0</v>
      </c>
      <c r="X74" s="320">
        <v>0</v>
      </c>
      <c r="Y74" s="320">
        <v>0</v>
      </c>
      <c r="Z74" s="320">
        <v>0</v>
      </c>
      <c r="AA74" s="320">
        <v>1.8867924528301886E-2</v>
      </c>
      <c r="AB74" s="320" t="s">
        <v>36</v>
      </c>
      <c r="AC74" s="320">
        <v>1.9607843137254902E-2</v>
      </c>
      <c r="AD74" s="320">
        <v>2.7777777777777776E-2</v>
      </c>
      <c r="AE74" s="320">
        <v>2.5000000000000001E-2</v>
      </c>
      <c r="AF74" s="320">
        <v>0</v>
      </c>
      <c r="AG74" s="320">
        <v>2.3255813953488372E-2</v>
      </c>
      <c r="AH74" s="320">
        <v>2.2222222222222223E-2</v>
      </c>
      <c r="AI74" s="321" t="s">
        <v>37</v>
      </c>
      <c r="AJ74" s="320">
        <v>0</v>
      </c>
      <c r="AK74" s="320">
        <v>0</v>
      </c>
      <c r="AL74" s="320">
        <v>0</v>
      </c>
      <c r="AM74" s="320">
        <v>0</v>
      </c>
      <c r="AN74" s="320">
        <v>0</v>
      </c>
      <c r="AO74" s="320">
        <v>5.128205128205128E-2</v>
      </c>
      <c r="AP74" s="320" t="str">
        <f t="shared" ref="AP74:BA74" si="43">AP17</f>
        <v>&lt; 5%</v>
      </c>
      <c r="AQ74" s="320">
        <f t="shared" si="43"/>
        <v>0</v>
      </c>
      <c r="AR74" s="320">
        <f t="shared" si="43"/>
        <v>0</v>
      </c>
      <c r="AS74" s="320">
        <f t="shared" si="43"/>
        <v>0</v>
      </c>
      <c r="AT74" s="320">
        <f t="shared" si="43"/>
        <v>0</v>
      </c>
      <c r="AU74" s="320">
        <f t="shared" si="43"/>
        <v>2.3255813953488372E-2</v>
      </c>
      <c r="AV74" s="320">
        <f t="shared" si="43"/>
        <v>2.4390243902439025E-2</v>
      </c>
      <c r="AW74" s="320">
        <f t="shared" si="43"/>
        <v>2.5000000000000001E-2</v>
      </c>
      <c r="AX74" s="320">
        <f t="shared" si="43"/>
        <v>2.9411764705882353E-2</v>
      </c>
      <c r="AY74" s="320">
        <f t="shared" si="43"/>
        <v>0</v>
      </c>
      <c r="AZ74" s="320">
        <f t="shared" si="43"/>
        <v>0</v>
      </c>
      <c r="BA74" s="320">
        <f t="shared" si="43"/>
        <v>0</v>
      </c>
      <c r="BB74" s="323" t="s">
        <v>38</v>
      </c>
      <c r="BC74" s="320" t="str">
        <f t="shared" ref="BC74:BR74" si="44">BC17</f>
        <v>&lt; 5%</v>
      </c>
      <c r="BD74" s="320">
        <f t="shared" si="44"/>
        <v>0</v>
      </c>
      <c r="BE74" s="320">
        <f t="shared" si="44"/>
        <v>0</v>
      </c>
      <c r="BF74" s="320">
        <f t="shared" si="44"/>
        <v>0.02</v>
      </c>
      <c r="BG74" s="320">
        <f t="shared" si="44"/>
        <v>0</v>
      </c>
      <c r="BH74" s="320">
        <f t="shared" si="44"/>
        <v>0</v>
      </c>
      <c r="BI74" s="320">
        <f t="shared" si="44"/>
        <v>0</v>
      </c>
      <c r="BJ74" s="320">
        <f t="shared" si="44"/>
        <v>0</v>
      </c>
      <c r="BK74" s="320">
        <f t="shared" si="44"/>
        <v>0</v>
      </c>
      <c r="BL74" s="320">
        <f t="shared" si="44"/>
        <v>0</v>
      </c>
      <c r="BM74" s="320">
        <f t="shared" si="44"/>
        <v>0</v>
      </c>
      <c r="BN74" s="320">
        <f t="shared" si="44"/>
        <v>0</v>
      </c>
      <c r="BO74" s="320">
        <f t="shared" si="44"/>
        <v>0</v>
      </c>
      <c r="BP74" s="320">
        <f t="shared" si="44"/>
        <v>0</v>
      </c>
      <c r="BQ74" s="320">
        <f t="shared" si="44"/>
        <v>0</v>
      </c>
      <c r="BR74" s="320">
        <f t="shared" si="44"/>
        <v>0</v>
      </c>
      <c r="BS74" s="186"/>
      <c r="BT74" s="186"/>
      <c r="BU74" s="186"/>
      <c r="BV74" s="186"/>
      <c r="BW74" s="186"/>
      <c r="BX74" s="186"/>
      <c r="BY74" s="186"/>
      <c r="BZ74" s="186"/>
      <c r="CA74" s="186"/>
      <c r="CB74" s="186"/>
      <c r="CC74" s="186"/>
      <c r="CD74" s="186"/>
      <c r="CE74" s="186"/>
      <c r="CF74" s="186"/>
      <c r="CG74" s="186"/>
      <c r="CH74" s="186"/>
      <c r="CI74" s="186"/>
      <c r="CJ74" s="186"/>
      <c r="CK74" s="186"/>
      <c r="CL74" s="186"/>
      <c r="CM74" s="186"/>
      <c r="CN74" s="186"/>
      <c r="CO74" s="186"/>
      <c r="CP74" s="186"/>
      <c r="CQ74" s="186"/>
      <c r="CR74" s="186"/>
      <c r="CS74" s="186"/>
      <c r="CT74" s="186"/>
      <c r="CU74" s="186"/>
      <c r="CV74" s="186"/>
      <c r="CW74" s="186"/>
      <c r="CX74" s="186"/>
      <c r="CY74" s="186"/>
      <c r="CZ74" s="186"/>
      <c r="DA74" s="186"/>
      <c r="DB74" s="186"/>
      <c r="DC74" s="186"/>
      <c r="DD74" s="186"/>
      <c r="DE74" s="186"/>
      <c r="DF74" s="186"/>
      <c r="DG74" s="186"/>
      <c r="DH74" s="186"/>
      <c r="DI74" s="186"/>
      <c r="DJ74" s="186"/>
      <c r="DK74" s="186"/>
      <c r="DL74" s="186"/>
      <c r="DM74" s="186"/>
      <c r="DN74" s="186"/>
      <c r="DO74" s="186"/>
      <c r="DP74" s="186"/>
      <c r="DQ74" s="186"/>
      <c r="DR74" s="186"/>
      <c r="DS74" s="186"/>
      <c r="DT74" s="186"/>
      <c r="DU74" s="186"/>
      <c r="DV74" s="186"/>
      <c r="DW74" s="186"/>
      <c r="DX74" s="186"/>
      <c r="DY74" s="186"/>
      <c r="DZ74" s="186"/>
      <c r="EA74" s="186"/>
      <c r="EB74" s="186"/>
      <c r="EC74" s="186"/>
      <c r="ED74" s="186"/>
      <c r="EE74" s="186"/>
      <c r="EF74" s="186"/>
      <c r="EG74" s="186"/>
      <c r="EH74" s="186"/>
      <c r="EI74" s="186"/>
      <c r="EJ74" s="186"/>
      <c r="EK74" s="186"/>
      <c r="EL74" s="186"/>
      <c r="EM74" s="186"/>
      <c r="EN74" s="186"/>
      <c r="EO74" s="186"/>
      <c r="EP74" s="186"/>
      <c r="EQ74" s="186"/>
      <c r="ER74" s="186"/>
      <c r="ES74" s="186"/>
      <c r="ET74" s="186"/>
      <c r="EU74" s="186"/>
      <c r="EV74" s="186"/>
      <c r="EW74" s="186"/>
      <c r="EX74" s="186"/>
      <c r="EY74" s="186"/>
      <c r="EZ74" s="186"/>
      <c r="FA74" s="186"/>
      <c r="FB74" s="186"/>
      <c r="FC74" s="186"/>
      <c r="FD74" s="186"/>
      <c r="FE74" s="186"/>
      <c r="FF74" s="186"/>
      <c r="FG74" s="186"/>
      <c r="FH74" s="186"/>
      <c r="FI74" s="186"/>
      <c r="FJ74" s="186"/>
      <c r="FK74" s="186"/>
      <c r="FL74" s="186"/>
      <c r="FM74" s="186"/>
      <c r="FN74" s="186"/>
      <c r="FO74" s="186"/>
      <c r="FP74" s="186"/>
      <c r="FQ74" s="186"/>
      <c r="FR74" s="186"/>
      <c r="FS74" s="186"/>
      <c r="FT74" s="186"/>
      <c r="FU74" s="186"/>
      <c r="FV74" s="186"/>
      <c r="FW74" s="186"/>
      <c r="FX74" s="186"/>
      <c r="FY74" s="186"/>
      <c r="FZ74" s="186"/>
      <c r="GA74" s="186"/>
      <c r="GB74" s="186"/>
      <c r="GC74" s="186"/>
      <c r="GD74" s="186"/>
      <c r="GE74" s="186"/>
      <c r="GF74" s="186"/>
      <c r="GG74" s="186"/>
      <c r="GH74" s="186"/>
      <c r="GI74" s="186"/>
      <c r="GJ74" s="186"/>
      <c r="GK74" s="186"/>
      <c r="GL74" s="186"/>
      <c r="GM74" s="186"/>
      <c r="GN74" s="186"/>
      <c r="GO74" s="186"/>
      <c r="GP74" s="186"/>
      <c r="GQ74" s="186"/>
      <c r="GR74" s="186"/>
      <c r="GS74" s="186"/>
      <c r="GT74" s="186"/>
      <c r="GU74" s="186"/>
      <c r="GV74" s="186"/>
      <c r="GW74" s="186"/>
      <c r="GX74" s="186"/>
      <c r="GY74" s="186"/>
      <c r="GZ74" s="186"/>
      <c r="HA74" s="186"/>
      <c r="HB74" s="186"/>
      <c r="HC74" s="186"/>
      <c r="HD74" s="186"/>
      <c r="HE74" s="186"/>
      <c r="HF74" s="186"/>
      <c r="HG74" s="186"/>
      <c r="HH74" s="186"/>
      <c r="HI74" s="186"/>
      <c r="HJ74" s="186"/>
      <c r="HK74" s="186"/>
      <c r="HL74" s="186"/>
      <c r="HM74" s="186"/>
      <c r="HN74" s="186"/>
      <c r="HO74" s="186"/>
      <c r="HP74" s="186"/>
      <c r="HQ74" s="186"/>
      <c r="HR74" s="186"/>
      <c r="HS74" s="186"/>
      <c r="HT74" s="186"/>
      <c r="HU74" s="186"/>
      <c r="HV74" s="186"/>
      <c r="HW74" s="186"/>
      <c r="HX74" s="186"/>
      <c r="HY74" s="186"/>
      <c r="HZ74" s="186"/>
      <c r="IA74" s="186"/>
      <c r="IB74" s="186"/>
      <c r="IC74" s="186"/>
      <c r="ID74" s="186"/>
      <c r="IE74" s="186"/>
      <c r="IF74" s="186"/>
      <c r="IG74" s="186"/>
      <c r="IH74" s="186"/>
      <c r="II74" s="186"/>
      <c r="IJ74" s="186"/>
      <c r="IK74" s="186"/>
      <c r="IL74" s="186"/>
      <c r="IM74" s="186"/>
      <c r="IN74" s="186"/>
      <c r="IO74" s="186"/>
      <c r="IP74" s="186"/>
      <c r="IQ74" s="186"/>
      <c r="IR74" s="186"/>
      <c r="IS74" s="186"/>
      <c r="IT74" s="186"/>
      <c r="IU74" s="186"/>
      <c r="IV74" s="186"/>
    </row>
    <row r="75" spans="1:256" s="187" customFormat="1" ht="12.75" customHeight="1" x14ac:dyDescent="0.2">
      <c r="A75" s="319" t="s">
        <v>41</v>
      </c>
      <c r="B75" s="320" t="s">
        <v>42</v>
      </c>
      <c r="C75" s="320">
        <v>0</v>
      </c>
      <c r="D75" s="320">
        <v>0</v>
      </c>
      <c r="E75" s="320">
        <v>0</v>
      </c>
      <c r="F75" s="320">
        <v>2.4509803921568627E-3</v>
      </c>
      <c r="G75" s="320">
        <v>0</v>
      </c>
      <c r="H75" s="320">
        <v>3.0303030303030304E-2</v>
      </c>
      <c r="I75" s="320">
        <v>0.125</v>
      </c>
      <c r="J75" s="320">
        <v>0.14122137404580154</v>
      </c>
      <c r="K75" s="320">
        <v>9.9630996309963096E-2</v>
      </c>
      <c r="L75" s="320">
        <v>0.11872146118721461</v>
      </c>
      <c r="M75" s="320">
        <v>0.33980582524271846</v>
      </c>
      <c r="N75" s="320">
        <v>0.17511520737327188</v>
      </c>
      <c r="O75" s="320" t="s">
        <v>42</v>
      </c>
      <c r="P75" s="320">
        <v>5.4166666666666669E-2</v>
      </c>
      <c r="Q75" s="320">
        <v>1.2853470437017995E-2</v>
      </c>
      <c r="R75" s="320">
        <v>1.8018018018018018E-2</v>
      </c>
      <c r="S75" s="320">
        <v>4.4776119402985072E-2</v>
      </c>
      <c r="T75" s="320">
        <v>0</v>
      </c>
      <c r="U75" s="320">
        <v>3.5353535353535352E-2</v>
      </c>
      <c r="V75" s="320">
        <v>1.0526315789473684E-2</v>
      </c>
      <c r="W75" s="320">
        <v>5.1813471502590676E-3</v>
      </c>
      <c r="X75" s="320">
        <v>0</v>
      </c>
      <c r="Y75" s="320">
        <v>1.0676156583629894E-2</v>
      </c>
      <c r="Z75" s="320">
        <v>0</v>
      </c>
      <c r="AA75" s="320">
        <v>9.8360655737704916E-2</v>
      </c>
      <c r="AB75" s="320" t="s">
        <v>42</v>
      </c>
      <c r="AC75" s="320">
        <v>0</v>
      </c>
      <c r="AD75" s="320">
        <v>0.1396508728179551</v>
      </c>
      <c r="AE75" s="320">
        <v>0.29292929292929293</v>
      </c>
      <c r="AF75" s="320">
        <v>0.11055276381909548</v>
      </c>
      <c r="AG75" s="320">
        <v>4.0100250626566414E-2</v>
      </c>
      <c r="AH75" s="320">
        <v>8.8888888888888889E-3</v>
      </c>
      <c r="AI75" s="321" t="s">
        <v>43</v>
      </c>
      <c r="AJ75" s="320">
        <v>8.9999999999999993E-3</v>
      </c>
      <c r="AK75" s="320">
        <v>8.9820359281437123E-3</v>
      </c>
      <c r="AL75" s="320">
        <v>1.1389521640091117E-2</v>
      </c>
      <c r="AM75" s="320">
        <v>2.4813895781637717E-3</v>
      </c>
      <c r="AN75" s="320">
        <v>6.9605568445475635E-3</v>
      </c>
      <c r="AO75" s="320">
        <v>0</v>
      </c>
      <c r="AP75" s="320" t="str">
        <f t="shared" ref="AP75:BA75" si="45">AP21</f>
        <v>≤ 1%</v>
      </c>
      <c r="AQ75" s="320">
        <f t="shared" si="45"/>
        <v>0</v>
      </c>
      <c r="AR75" s="320">
        <f t="shared" si="45"/>
        <v>0</v>
      </c>
      <c r="AS75" s="320">
        <f t="shared" si="45"/>
        <v>0</v>
      </c>
      <c r="AT75" s="320">
        <f t="shared" si="45"/>
        <v>0</v>
      </c>
      <c r="AU75" s="320">
        <f t="shared" si="45"/>
        <v>0</v>
      </c>
      <c r="AV75" s="320">
        <f t="shared" si="45"/>
        <v>2.2075055187637969E-3</v>
      </c>
      <c r="AW75" s="320">
        <f t="shared" si="45"/>
        <v>0</v>
      </c>
      <c r="AX75" s="320">
        <f t="shared" si="45"/>
        <v>0</v>
      </c>
      <c r="AY75" s="320">
        <f t="shared" si="45"/>
        <v>0</v>
      </c>
      <c r="AZ75" s="320">
        <f t="shared" si="45"/>
        <v>0</v>
      </c>
      <c r="BA75" s="320">
        <f t="shared" si="45"/>
        <v>0</v>
      </c>
      <c r="BB75" s="323" t="s">
        <v>44</v>
      </c>
      <c r="BC75" s="320" t="str">
        <f t="shared" ref="BC75:BR75" si="46">BC21</f>
        <v>≤ 7%</v>
      </c>
      <c r="BD75" s="320">
        <f t="shared" si="46"/>
        <v>0</v>
      </c>
      <c r="BE75" s="320">
        <f t="shared" si="46"/>
        <v>0</v>
      </c>
      <c r="BF75" s="320">
        <f t="shared" si="46"/>
        <v>0</v>
      </c>
      <c r="BG75" s="320">
        <f t="shared" si="46"/>
        <v>0</v>
      </c>
      <c r="BH75" s="320">
        <f t="shared" si="46"/>
        <v>0</v>
      </c>
      <c r="BI75" s="320">
        <f t="shared" si="46"/>
        <v>0</v>
      </c>
      <c r="BJ75" s="320">
        <f t="shared" si="46"/>
        <v>0</v>
      </c>
      <c r="BK75" s="320">
        <f t="shared" si="46"/>
        <v>0</v>
      </c>
      <c r="BL75" s="320">
        <f t="shared" si="46"/>
        <v>0</v>
      </c>
      <c r="BM75" s="320">
        <f t="shared" si="46"/>
        <v>0</v>
      </c>
      <c r="BN75" s="320">
        <f t="shared" si="46"/>
        <v>0</v>
      </c>
      <c r="BO75" s="320">
        <f t="shared" si="46"/>
        <v>0</v>
      </c>
      <c r="BP75" s="320">
        <f t="shared" si="46"/>
        <v>0</v>
      </c>
      <c r="BQ75" s="320">
        <f t="shared" si="46"/>
        <v>0</v>
      </c>
      <c r="BR75" s="320">
        <f t="shared" si="46"/>
        <v>0</v>
      </c>
      <c r="BS75" s="186"/>
      <c r="BT75" s="186"/>
      <c r="BU75" s="186"/>
      <c r="BV75" s="186"/>
      <c r="BW75" s="186"/>
      <c r="BX75" s="186"/>
      <c r="BY75" s="186"/>
      <c r="BZ75" s="186"/>
      <c r="CA75" s="186"/>
      <c r="CB75" s="186"/>
      <c r="CC75" s="186"/>
      <c r="CD75" s="186"/>
      <c r="CE75" s="186"/>
      <c r="CF75" s="186"/>
      <c r="CG75" s="186"/>
      <c r="CH75" s="186"/>
      <c r="CI75" s="186"/>
      <c r="CJ75" s="186"/>
      <c r="CK75" s="186"/>
      <c r="CL75" s="186"/>
      <c r="CM75" s="186"/>
      <c r="CN75" s="186"/>
      <c r="CO75" s="186"/>
      <c r="CP75" s="186"/>
      <c r="CQ75" s="186"/>
      <c r="CR75" s="186"/>
      <c r="CS75" s="186"/>
      <c r="CT75" s="186"/>
      <c r="CU75" s="186"/>
      <c r="CV75" s="186"/>
      <c r="CW75" s="186"/>
      <c r="CX75" s="186"/>
      <c r="CY75" s="186"/>
      <c r="CZ75" s="186"/>
      <c r="DA75" s="186"/>
      <c r="DB75" s="186"/>
      <c r="DC75" s="186"/>
      <c r="DD75" s="186"/>
      <c r="DE75" s="186"/>
      <c r="DF75" s="186"/>
      <c r="DG75" s="186"/>
      <c r="DH75" s="186"/>
      <c r="DI75" s="186"/>
      <c r="DJ75" s="186"/>
      <c r="DK75" s="186"/>
      <c r="DL75" s="186"/>
      <c r="DM75" s="186"/>
      <c r="DN75" s="186"/>
      <c r="DO75" s="186"/>
      <c r="DP75" s="186"/>
      <c r="DQ75" s="186"/>
      <c r="DR75" s="186"/>
      <c r="DS75" s="186"/>
      <c r="DT75" s="186"/>
      <c r="DU75" s="186"/>
      <c r="DV75" s="186"/>
      <c r="DW75" s="186"/>
      <c r="DX75" s="186"/>
      <c r="DY75" s="186"/>
      <c r="DZ75" s="186"/>
      <c r="EA75" s="186"/>
      <c r="EB75" s="186"/>
      <c r="EC75" s="186"/>
      <c r="ED75" s="186"/>
      <c r="EE75" s="186"/>
      <c r="EF75" s="186"/>
      <c r="EG75" s="186"/>
      <c r="EH75" s="186"/>
      <c r="EI75" s="186"/>
      <c r="EJ75" s="186"/>
      <c r="EK75" s="186"/>
      <c r="EL75" s="186"/>
      <c r="EM75" s="186"/>
      <c r="EN75" s="186"/>
      <c r="EO75" s="186"/>
      <c r="EP75" s="186"/>
      <c r="EQ75" s="186"/>
      <c r="ER75" s="186"/>
      <c r="ES75" s="186"/>
      <c r="ET75" s="186"/>
      <c r="EU75" s="186"/>
      <c r="EV75" s="186"/>
      <c r="EW75" s="186"/>
      <c r="EX75" s="186"/>
      <c r="EY75" s="186"/>
      <c r="EZ75" s="186"/>
      <c r="FA75" s="186"/>
      <c r="FB75" s="186"/>
      <c r="FC75" s="186"/>
      <c r="FD75" s="186"/>
      <c r="FE75" s="186"/>
      <c r="FF75" s="186"/>
      <c r="FG75" s="186"/>
      <c r="FH75" s="186"/>
      <c r="FI75" s="186"/>
      <c r="FJ75" s="186"/>
      <c r="FK75" s="186"/>
      <c r="FL75" s="186"/>
      <c r="FM75" s="186"/>
      <c r="FN75" s="186"/>
      <c r="FO75" s="186"/>
      <c r="FP75" s="186"/>
      <c r="FQ75" s="186"/>
      <c r="FR75" s="186"/>
      <c r="FS75" s="186"/>
      <c r="FT75" s="186"/>
      <c r="FU75" s="186"/>
      <c r="FV75" s="186"/>
      <c r="FW75" s="186"/>
      <c r="FX75" s="186"/>
      <c r="FY75" s="186"/>
      <c r="FZ75" s="186"/>
      <c r="GA75" s="186"/>
      <c r="GB75" s="186"/>
      <c r="GC75" s="186"/>
      <c r="GD75" s="186"/>
      <c r="GE75" s="186"/>
      <c r="GF75" s="186"/>
      <c r="GG75" s="186"/>
      <c r="GH75" s="186"/>
      <c r="GI75" s="186"/>
      <c r="GJ75" s="186"/>
      <c r="GK75" s="186"/>
      <c r="GL75" s="186"/>
      <c r="GM75" s="186"/>
      <c r="GN75" s="186"/>
      <c r="GO75" s="186"/>
      <c r="GP75" s="186"/>
      <c r="GQ75" s="186"/>
      <c r="GR75" s="186"/>
      <c r="GS75" s="186"/>
      <c r="GT75" s="186"/>
      <c r="GU75" s="186"/>
      <c r="GV75" s="186"/>
      <c r="GW75" s="186"/>
      <c r="GX75" s="186"/>
      <c r="GY75" s="186"/>
      <c r="GZ75" s="186"/>
      <c r="HA75" s="186"/>
      <c r="HB75" s="186"/>
      <c r="HC75" s="186"/>
      <c r="HD75" s="186"/>
      <c r="HE75" s="186"/>
      <c r="HF75" s="186"/>
      <c r="HG75" s="186"/>
      <c r="HH75" s="186"/>
      <c r="HI75" s="186"/>
      <c r="HJ75" s="186"/>
      <c r="HK75" s="186"/>
      <c r="HL75" s="186"/>
      <c r="HM75" s="186"/>
      <c r="HN75" s="186"/>
      <c r="HO75" s="186"/>
      <c r="HP75" s="186"/>
      <c r="HQ75" s="186"/>
      <c r="HR75" s="186"/>
      <c r="HS75" s="186"/>
      <c r="HT75" s="186"/>
      <c r="HU75" s="186"/>
      <c r="HV75" s="186"/>
      <c r="HW75" s="186"/>
      <c r="HX75" s="186"/>
      <c r="HY75" s="186"/>
      <c r="HZ75" s="186"/>
      <c r="IA75" s="186"/>
      <c r="IB75" s="186"/>
      <c r="IC75" s="186"/>
      <c r="ID75" s="186"/>
      <c r="IE75" s="186"/>
      <c r="IF75" s="186"/>
      <c r="IG75" s="186"/>
      <c r="IH75" s="186"/>
      <c r="II75" s="186"/>
      <c r="IJ75" s="186"/>
      <c r="IK75" s="186"/>
      <c r="IL75" s="186"/>
      <c r="IM75" s="186"/>
      <c r="IN75" s="186"/>
      <c r="IO75" s="186"/>
      <c r="IP75" s="186"/>
      <c r="IQ75" s="186"/>
      <c r="IR75" s="186"/>
      <c r="IS75" s="186"/>
      <c r="IT75" s="186"/>
      <c r="IU75" s="186"/>
      <c r="IV75" s="186"/>
    </row>
    <row r="76" spans="1:256" s="187" customFormat="1" ht="12.75" customHeight="1" x14ac:dyDescent="0.2">
      <c r="A76" s="319" t="s">
        <v>48</v>
      </c>
      <c r="B76" s="320" t="s">
        <v>36</v>
      </c>
      <c r="C76" s="320">
        <v>2.967359050445104E-2</v>
      </c>
      <c r="D76" s="320">
        <v>2.5936599423631124E-2</v>
      </c>
      <c r="E76" s="320">
        <v>4.779411764705882E-2</v>
      </c>
      <c r="F76" s="320">
        <v>0</v>
      </c>
      <c r="G76" s="320">
        <v>0</v>
      </c>
      <c r="H76" s="320">
        <v>0</v>
      </c>
      <c r="I76" s="320">
        <v>0</v>
      </c>
      <c r="J76" s="320">
        <v>0</v>
      </c>
      <c r="K76" s="320">
        <v>0</v>
      </c>
      <c r="L76" s="320">
        <v>0</v>
      </c>
      <c r="M76" s="320">
        <v>0</v>
      </c>
      <c r="N76" s="320">
        <v>4.3478260869565216E-2</v>
      </c>
      <c r="O76" s="320" t="s">
        <v>36</v>
      </c>
      <c r="P76" s="320">
        <v>6.6147859922178989E-2</v>
      </c>
      <c r="Q76" s="320">
        <v>3.0434782608695653E-2</v>
      </c>
      <c r="R76" s="320">
        <v>2.9411764705882353E-2</v>
      </c>
      <c r="S76" s="320">
        <v>0</v>
      </c>
      <c r="T76" s="320">
        <v>0</v>
      </c>
      <c r="U76" s="320">
        <v>0</v>
      </c>
      <c r="V76" s="320">
        <v>0</v>
      </c>
      <c r="W76" s="320">
        <v>1.8691588785046728E-2</v>
      </c>
      <c r="X76" s="320">
        <v>9.5588235294117641E-2</v>
      </c>
      <c r="Y76" s="320">
        <v>4.4117647058823532E-2</v>
      </c>
      <c r="Z76" s="320">
        <v>9.8484848484848481E-2</v>
      </c>
      <c r="AA76" s="320">
        <v>3.875968992248062E-2</v>
      </c>
      <c r="AB76" s="320" t="s">
        <v>36</v>
      </c>
      <c r="AC76" s="320">
        <v>2.1052631578947368E-2</v>
      </c>
      <c r="AD76" s="320">
        <v>0</v>
      </c>
      <c r="AE76" s="320">
        <v>4.4843049327354259E-3</v>
      </c>
      <c r="AF76" s="320">
        <v>6.7375886524822695E-2</v>
      </c>
      <c r="AG76" s="320">
        <v>7.4803149606299218E-2</v>
      </c>
      <c r="AH76" s="320">
        <v>4.0816326530612242E-2</v>
      </c>
      <c r="AI76" s="321" t="s">
        <v>36</v>
      </c>
      <c r="AJ76" s="320">
        <v>1.3513513513513514E-2</v>
      </c>
      <c r="AK76" s="320">
        <v>9.0634441087613302E-3</v>
      </c>
      <c r="AL76" s="320">
        <v>5.5118110236220472E-2</v>
      </c>
      <c r="AM76" s="320">
        <v>6.7796610169491525E-2</v>
      </c>
      <c r="AN76" s="320">
        <v>5.6390977443609019E-2</v>
      </c>
      <c r="AO76" s="320">
        <v>6.4102564102564097E-2</v>
      </c>
      <c r="AP76" s="320">
        <f t="shared" ref="AP76:BA76" si="47">AP28</f>
        <v>0</v>
      </c>
      <c r="AQ76" s="320">
        <f t="shared" si="47"/>
        <v>0</v>
      </c>
      <c r="AR76" s="320">
        <f t="shared" si="47"/>
        <v>0</v>
      </c>
      <c r="AS76" s="320">
        <f t="shared" si="47"/>
        <v>0</v>
      </c>
      <c r="AT76" s="320">
        <f t="shared" si="47"/>
        <v>0</v>
      </c>
      <c r="AU76" s="320">
        <f t="shared" si="47"/>
        <v>0</v>
      </c>
      <c r="AV76" s="320">
        <f t="shared" si="47"/>
        <v>0</v>
      </c>
      <c r="AW76" s="320">
        <f t="shared" si="47"/>
        <v>0</v>
      </c>
      <c r="AX76" s="320">
        <f t="shared" si="47"/>
        <v>0</v>
      </c>
      <c r="AY76" s="320">
        <f t="shared" si="47"/>
        <v>0</v>
      </c>
      <c r="AZ76" s="320">
        <f t="shared" si="47"/>
        <v>0</v>
      </c>
      <c r="BA76" s="320">
        <f t="shared" si="47"/>
        <v>0</v>
      </c>
      <c r="BB76" s="323" t="s">
        <v>51</v>
      </c>
      <c r="BC76" s="320" t="str">
        <f>BC28</f>
        <v>≤ 5%</v>
      </c>
      <c r="BD76" s="320">
        <f>BD28</f>
        <v>0</v>
      </c>
      <c r="BE76" s="320">
        <f>BE28</f>
        <v>0</v>
      </c>
      <c r="BF76" s="320">
        <f t="shared" ref="BF76:BR76" si="48">BF28</f>
        <v>2.58E-2</v>
      </c>
      <c r="BG76" s="320">
        <f t="shared" si="48"/>
        <v>7.1999999999999998E-3</v>
      </c>
      <c r="BH76" s="320">
        <f t="shared" si="48"/>
        <v>0</v>
      </c>
      <c r="BI76" s="320">
        <f t="shared" si="48"/>
        <v>0</v>
      </c>
      <c r="BJ76" s="320">
        <f t="shared" si="48"/>
        <v>0</v>
      </c>
      <c r="BK76" s="320">
        <f t="shared" si="48"/>
        <v>0</v>
      </c>
      <c r="BL76" s="320">
        <f t="shared" si="48"/>
        <v>0</v>
      </c>
      <c r="BM76" s="320">
        <f t="shared" si="48"/>
        <v>0</v>
      </c>
      <c r="BN76" s="320">
        <f t="shared" si="48"/>
        <v>0</v>
      </c>
      <c r="BO76" s="320">
        <f t="shared" si="48"/>
        <v>0</v>
      </c>
      <c r="BP76" s="320">
        <f t="shared" si="48"/>
        <v>0</v>
      </c>
      <c r="BQ76" s="320">
        <f t="shared" si="48"/>
        <v>0</v>
      </c>
      <c r="BR76" s="320">
        <f t="shared" si="48"/>
        <v>0</v>
      </c>
      <c r="BS76" s="186"/>
      <c r="BT76" s="186"/>
      <c r="BU76" s="186"/>
      <c r="BV76" s="186"/>
      <c r="BW76" s="186"/>
      <c r="BX76" s="186"/>
      <c r="BY76" s="186"/>
      <c r="BZ76" s="186"/>
      <c r="CA76" s="186"/>
      <c r="CB76" s="186"/>
      <c r="CC76" s="186"/>
      <c r="CD76" s="186"/>
      <c r="CE76" s="186"/>
      <c r="CF76" s="186"/>
      <c r="CG76" s="186"/>
      <c r="CH76" s="186"/>
      <c r="CI76" s="186"/>
      <c r="CJ76" s="186"/>
      <c r="CK76" s="186"/>
      <c r="CL76" s="186"/>
      <c r="CM76" s="186"/>
      <c r="CN76" s="186"/>
      <c r="CO76" s="186"/>
      <c r="CP76" s="186"/>
      <c r="CQ76" s="186"/>
      <c r="CR76" s="186"/>
      <c r="CS76" s="186"/>
      <c r="CT76" s="186"/>
      <c r="CU76" s="186"/>
      <c r="CV76" s="186"/>
      <c r="CW76" s="186"/>
      <c r="CX76" s="186"/>
      <c r="CY76" s="186"/>
      <c r="CZ76" s="186"/>
      <c r="DA76" s="186"/>
      <c r="DB76" s="186"/>
      <c r="DC76" s="186"/>
      <c r="DD76" s="186"/>
      <c r="DE76" s="186"/>
      <c r="DF76" s="186"/>
      <c r="DG76" s="186"/>
      <c r="DH76" s="186"/>
      <c r="DI76" s="186"/>
      <c r="DJ76" s="186"/>
      <c r="DK76" s="186"/>
      <c r="DL76" s="186"/>
      <c r="DM76" s="186"/>
      <c r="DN76" s="186"/>
      <c r="DO76" s="186"/>
      <c r="DP76" s="186"/>
      <c r="DQ76" s="186"/>
      <c r="DR76" s="186"/>
      <c r="DS76" s="186"/>
      <c r="DT76" s="186"/>
      <c r="DU76" s="186"/>
      <c r="DV76" s="186"/>
      <c r="DW76" s="186"/>
      <c r="DX76" s="186"/>
      <c r="DY76" s="186"/>
      <c r="DZ76" s="186"/>
      <c r="EA76" s="186"/>
      <c r="EB76" s="186"/>
      <c r="EC76" s="186"/>
      <c r="ED76" s="186"/>
      <c r="EE76" s="186"/>
      <c r="EF76" s="186"/>
      <c r="EG76" s="186"/>
      <c r="EH76" s="186"/>
      <c r="EI76" s="186"/>
      <c r="EJ76" s="186"/>
      <c r="EK76" s="186"/>
      <c r="EL76" s="186"/>
      <c r="EM76" s="186"/>
      <c r="EN76" s="186"/>
      <c r="EO76" s="186"/>
      <c r="EP76" s="186"/>
      <c r="EQ76" s="186"/>
      <c r="ER76" s="186"/>
      <c r="ES76" s="186"/>
      <c r="ET76" s="186"/>
      <c r="EU76" s="186"/>
      <c r="EV76" s="186"/>
      <c r="EW76" s="186"/>
      <c r="EX76" s="186"/>
      <c r="EY76" s="186"/>
      <c r="EZ76" s="186"/>
      <c r="FA76" s="186"/>
      <c r="FB76" s="186"/>
      <c r="FC76" s="186"/>
      <c r="FD76" s="186"/>
      <c r="FE76" s="186"/>
      <c r="FF76" s="186"/>
      <c r="FG76" s="186"/>
      <c r="FH76" s="186"/>
      <c r="FI76" s="186"/>
      <c r="FJ76" s="186"/>
      <c r="FK76" s="186"/>
      <c r="FL76" s="186"/>
      <c r="FM76" s="186"/>
      <c r="FN76" s="186"/>
      <c r="FO76" s="186"/>
      <c r="FP76" s="186"/>
      <c r="FQ76" s="186"/>
      <c r="FR76" s="186"/>
      <c r="FS76" s="186"/>
      <c r="FT76" s="186"/>
      <c r="FU76" s="186"/>
      <c r="FV76" s="186"/>
      <c r="FW76" s="186"/>
      <c r="FX76" s="186"/>
      <c r="FY76" s="186"/>
      <c r="FZ76" s="186"/>
      <c r="GA76" s="186"/>
      <c r="GB76" s="186"/>
      <c r="GC76" s="186"/>
      <c r="GD76" s="186"/>
      <c r="GE76" s="186"/>
      <c r="GF76" s="186"/>
      <c r="GG76" s="186"/>
      <c r="GH76" s="186"/>
      <c r="GI76" s="186"/>
      <c r="GJ76" s="186"/>
      <c r="GK76" s="186"/>
      <c r="GL76" s="186"/>
      <c r="GM76" s="186"/>
      <c r="GN76" s="186"/>
      <c r="GO76" s="186"/>
      <c r="GP76" s="186"/>
      <c r="GQ76" s="186"/>
      <c r="GR76" s="186"/>
      <c r="GS76" s="186"/>
      <c r="GT76" s="186"/>
      <c r="GU76" s="186"/>
      <c r="GV76" s="186"/>
      <c r="GW76" s="186"/>
      <c r="GX76" s="186"/>
      <c r="GY76" s="186"/>
      <c r="GZ76" s="186"/>
      <c r="HA76" s="186"/>
      <c r="HB76" s="186"/>
      <c r="HC76" s="186"/>
      <c r="HD76" s="186"/>
      <c r="HE76" s="186"/>
      <c r="HF76" s="186"/>
      <c r="HG76" s="186"/>
      <c r="HH76" s="186"/>
      <c r="HI76" s="186"/>
      <c r="HJ76" s="186"/>
      <c r="HK76" s="186"/>
      <c r="HL76" s="186"/>
      <c r="HM76" s="186"/>
      <c r="HN76" s="186"/>
      <c r="HO76" s="186"/>
      <c r="HP76" s="186"/>
      <c r="HQ76" s="186"/>
      <c r="HR76" s="186"/>
      <c r="HS76" s="186"/>
      <c r="HT76" s="186"/>
      <c r="HU76" s="186"/>
      <c r="HV76" s="186"/>
      <c r="HW76" s="186"/>
      <c r="HX76" s="186"/>
      <c r="HY76" s="186"/>
      <c r="HZ76" s="186"/>
      <c r="IA76" s="186"/>
      <c r="IB76" s="186"/>
      <c r="IC76" s="186"/>
      <c r="ID76" s="186"/>
      <c r="IE76" s="186"/>
      <c r="IF76" s="186"/>
      <c r="IG76" s="186"/>
      <c r="IH76" s="186"/>
      <c r="II76" s="186"/>
      <c r="IJ76" s="186"/>
      <c r="IK76" s="186"/>
      <c r="IL76" s="186"/>
      <c r="IM76" s="186"/>
      <c r="IN76" s="186"/>
      <c r="IO76" s="186"/>
      <c r="IP76" s="186"/>
      <c r="IQ76" s="186"/>
      <c r="IR76" s="186"/>
      <c r="IS76" s="186"/>
      <c r="IT76" s="186"/>
      <c r="IU76" s="186"/>
      <c r="IV76" s="186"/>
    </row>
    <row r="77" spans="1:256" s="187" customFormat="1" ht="12.75" customHeight="1" x14ac:dyDescent="0.2">
      <c r="A77" s="319" t="s">
        <v>62</v>
      </c>
      <c r="B77" s="320" t="s">
        <v>36</v>
      </c>
      <c r="C77" s="320">
        <v>0</v>
      </c>
      <c r="D77" s="320">
        <v>8.6455331412103754E-3</v>
      </c>
      <c r="E77" s="320">
        <v>7.3529411764705881E-3</v>
      </c>
      <c r="F77" s="320">
        <v>0</v>
      </c>
      <c r="G77" s="320">
        <v>0</v>
      </c>
      <c r="H77" s="320">
        <v>0</v>
      </c>
      <c r="I77" s="320">
        <v>0</v>
      </c>
      <c r="J77" s="320">
        <v>0</v>
      </c>
      <c r="K77" s="320">
        <v>0</v>
      </c>
      <c r="L77" s="320">
        <v>0</v>
      </c>
      <c r="M77" s="320">
        <v>0</v>
      </c>
      <c r="N77" s="320">
        <v>6.2111801242236021E-3</v>
      </c>
      <c r="O77" s="320" t="s">
        <v>36</v>
      </c>
      <c r="P77" s="320">
        <v>1.1673151750972763E-2</v>
      </c>
      <c r="Q77" s="320">
        <v>3.0434782608695653E-2</v>
      </c>
      <c r="R77" s="320">
        <v>0</v>
      </c>
      <c r="S77" s="320">
        <v>0</v>
      </c>
      <c r="T77" s="320">
        <v>0</v>
      </c>
      <c r="U77" s="320">
        <v>0</v>
      </c>
      <c r="V77" s="320">
        <v>0</v>
      </c>
      <c r="W77" s="320">
        <v>0</v>
      </c>
      <c r="X77" s="320">
        <v>7.3529411764705881E-3</v>
      </c>
      <c r="Y77" s="320">
        <v>7.3529411764705881E-3</v>
      </c>
      <c r="Z77" s="320">
        <v>1.5151515151515152E-2</v>
      </c>
      <c r="AA77" s="320">
        <v>7.7519379844961239E-3</v>
      </c>
      <c r="AB77" s="320" t="s">
        <v>36</v>
      </c>
      <c r="AC77" s="320">
        <v>0</v>
      </c>
      <c r="AD77" s="320">
        <v>0</v>
      </c>
      <c r="AE77" s="320">
        <v>0</v>
      </c>
      <c r="AF77" s="320">
        <v>0</v>
      </c>
      <c r="AG77" s="320">
        <v>0</v>
      </c>
      <c r="AH77" s="320">
        <v>4.0816326530612242E-2</v>
      </c>
      <c r="AI77" s="321" t="s">
        <v>43</v>
      </c>
      <c r="AJ77" s="320">
        <v>0</v>
      </c>
      <c r="AK77" s="320">
        <v>0</v>
      </c>
      <c r="AL77" s="320">
        <v>0</v>
      </c>
      <c r="AM77" s="320">
        <v>6.1016949152542375E-2</v>
      </c>
      <c r="AN77" s="320">
        <v>1.5037593984962405E-2</v>
      </c>
      <c r="AO77" s="320">
        <v>0</v>
      </c>
      <c r="AP77" s="320" t="str">
        <f t="shared" ref="AP77:BA77" si="49">AP37</f>
        <v>≤ 1%</v>
      </c>
      <c r="AQ77" s="320">
        <f t="shared" si="49"/>
        <v>0</v>
      </c>
      <c r="AR77" s="320">
        <f t="shared" si="49"/>
        <v>0</v>
      </c>
      <c r="AS77" s="320">
        <f t="shared" si="49"/>
        <v>0</v>
      </c>
      <c r="AT77" s="320">
        <f t="shared" si="49"/>
        <v>0</v>
      </c>
      <c r="AU77" s="320">
        <f t="shared" si="49"/>
        <v>0</v>
      </c>
      <c r="AV77" s="320">
        <f t="shared" si="49"/>
        <v>0</v>
      </c>
      <c r="AW77" s="320">
        <f t="shared" si="49"/>
        <v>0</v>
      </c>
      <c r="AX77" s="320">
        <f t="shared" si="49"/>
        <v>0</v>
      </c>
      <c r="AY77" s="320">
        <f t="shared" si="49"/>
        <v>0</v>
      </c>
      <c r="AZ77" s="320">
        <f t="shared" si="49"/>
        <v>9.3457943925233638E-3</v>
      </c>
      <c r="BA77" s="320">
        <f t="shared" si="49"/>
        <v>4.2918454935622317E-3</v>
      </c>
      <c r="BB77" s="323" t="s">
        <v>54</v>
      </c>
      <c r="BC77" s="320" t="str">
        <f>BC31</f>
        <v>&lt; 50%</v>
      </c>
      <c r="BD77" s="320">
        <f>BD31</f>
        <v>0</v>
      </c>
      <c r="BE77" s="320">
        <f>BE31</f>
        <v>1.49E-2</v>
      </c>
      <c r="BF77" s="320">
        <f t="shared" ref="BF77:BR77" si="50">BF31</f>
        <v>0</v>
      </c>
      <c r="BG77" s="320">
        <f t="shared" si="50"/>
        <v>0</v>
      </c>
      <c r="BH77" s="320">
        <f t="shared" si="50"/>
        <v>0</v>
      </c>
      <c r="BI77" s="320">
        <f t="shared" si="50"/>
        <v>0</v>
      </c>
      <c r="BJ77" s="320">
        <f t="shared" si="50"/>
        <v>0</v>
      </c>
      <c r="BK77" s="320">
        <f t="shared" si="50"/>
        <v>0</v>
      </c>
      <c r="BL77" s="320">
        <f t="shared" si="50"/>
        <v>0</v>
      </c>
      <c r="BM77" s="320">
        <f t="shared" si="50"/>
        <v>0</v>
      </c>
      <c r="BN77" s="320">
        <f t="shared" si="50"/>
        <v>0</v>
      </c>
      <c r="BO77" s="320">
        <f t="shared" si="50"/>
        <v>0</v>
      </c>
      <c r="BP77" s="320">
        <f t="shared" si="50"/>
        <v>0</v>
      </c>
      <c r="BQ77" s="320">
        <f t="shared" si="50"/>
        <v>0</v>
      </c>
      <c r="BR77" s="320">
        <f t="shared" si="50"/>
        <v>0</v>
      </c>
      <c r="BS77" s="186"/>
      <c r="BT77" s="186"/>
      <c r="BU77" s="186"/>
      <c r="BV77" s="186"/>
      <c r="BW77" s="186"/>
      <c r="BX77" s="186"/>
      <c r="BY77" s="186"/>
      <c r="BZ77" s="186"/>
      <c r="CA77" s="186"/>
      <c r="CB77" s="186"/>
      <c r="CC77" s="186"/>
      <c r="CD77" s="186"/>
      <c r="CE77" s="186"/>
      <c r="CF77" s="186"/>
      <c r="CG77" s="186"/>
      <c r="CH77" s="186"/>
      <c r="CI77" s="186"/>
      <c r="CJ77" s="186"/>
      <c r="CK77" s="186"/>
      <c r="CL77" s="186"/>
      <c r="CM77" s="186"/>
      <c r="CN77" s="186"/>
      <c r="CO77" s="186"/>
      <c r="CP77" s="186"/>
      <c r="CQ77" s="186"/>
      <c r="CR77" s="186"/>
      <c r="CS77" s="186"/>
      <c r="CT77" s="186"/>
      <c r="CU77" s="186"/>
      <c r="CV77" s="186"/>
      <c r="CW77" s="186"/>
      <c r="CX77" s="186"/>
      <c r="CY77" s="186"/>
      <c r="CZ77" s="186"/>
      <c r="DA77" s="186"/>
      <c r="DB77" s="186"/>
      <c r="DC77" s="186"/>
      <c r="DD77" s="186"/>
      <c r="DE77" s="186"/>
      <c r="DF77" s="186"/>
      <c r="DG77" s="186"/>
      <c r="DH77" s="186"/>
      <c r="DI77" s="186"/>
      <c r="DJ77" s="186"/>
      <c r="DK77" s="186"/>
      <c r="DL77" s="186"/>
      <c r="DM77" s="186"/>
      <c r="DN77" s="186"/>
      <c r="DO77" s="186"/>
      <c r="DP77" s="186"/>
      <c r="DQ77" s="186"/>
      <c r="DR77" s="186"/>
      <c r="DS77" s="186"/>
      <c r="DT77" s="186"/>
      <c r="DU77" s="186"/>
      <c r="DV77" s="186"/>
      <c r="DW77" s="186"/>
      <c r="DX77" s="186"/>
      <c r="DY77" s="186"/>
      <c r="DZ77" s="186"/>
      <c r="EA77" s="186"/>
      <c r="EB77" s="186"/>
      <c r="EC77" s="186"/>
      <c r="ED77" s="186"/>
      <c r="EE77" s="186"/>
      <c r="EF77" s="186"/>
      <c r="EG77" s="186"/>
      <c r="EH77" s="186"/>
      <c r="EI77" s="186"/>
      <c r="EJ77" s="186"/>
      <c r="EK77" s="186"/>
      <c r="EL77" s="186"/>
      <c r="EM77" s="186"/>
      <c r="EN77" s="186"/>
      <c r="EO77" s="186"/>
      <c r="EP77" s="186"/>
      <c r="EQ77" s="186"/>
      <c r="ER77" s="186"/>
      <c r="ES77" s="186"/>
      <c r="ET77" s="186"/>
      <c r="EU77" s="186"/>
      <c r="EV77" s="186"/>
      <c r="EW77" s="186"/>
      <c r="EX77" s="186"/>
      <c r="EY77" s="186"/>
      <c r="EZ77" s="186"/>
      <c r="FA77" s="186"/>
      <c r="FB77" s="186"/>
      <c r="FC77" s="186"/>
      <c r="FD77" s="186"/>
      <c r="FE77" s="186"/>
      <c r="FF77" s="186"/>
      <c r="FG77" s="186"/>
      <c r="FH77" s="186"/>
      <c r="FI77" s="186"/>
      <c r="FJ77" s="186"/>
      <c r="FK77" s="186"/>
      <c r="FL77" s="186"/>
      <c r="FM77" s="186"/>
      <c r="FN77" s="186"/>
      <c r="FO77" s="186"/>
      <c r="FP77" s="186"/>
      <c r="FQ77" s="186"/>
      <c r="FR77" s="186"/>
      <c r="FS77" s="186"/>
      <c r="FT77" s="186"/>
      <c r="FU77" s="186"/>
      <c r="FV77" s="186"/>
      <c r="FW77" s="186"/>
      <c r="FX77" s="186"/>
      <c r="FY77" s="186"/>
      <c r="FZ77" s="186"/>
      <c r="GA77" s="186"/>
      <c r="GB77" s="186"/>
      <c r="GC77" s="186"/>
      <c r="GD77" s="186"/>
      <c r="GE77" s="186"/>
      <c r="GF77" s="186"/>
      <c r="GG77" s="186"/>
      <c r="GH77" s="186"/>
      <c r="GI77" s="186"/>
      <c r="GJ77" s="186"/>
      <c r="GK77" s="186"/>
      <c r="GL77" s="186"/>
      <c r="GM77" s="186"/>
      <c r="GN77" s="186"/>
      <c r="GO77" s="186"/>
      <c r="GP77" s="186"/>
      <c r="GQ77" s="186"/>
      <c r="GR77" s="186"/>
      <c r="GS77" s="186"/>
      <c r="GT77" s="186"/>
      <c r="GU77" s="186"/>
      <c r="GV77" s="186"/>
      <c r="GW77" s="186"/>
      <c r="GX77" s="186"/>
      <c r="GY77" s="186"/>
      <c r="GZ77" s="186"/>
      <c r="HA77" s="186"/>
      <c r="HB77" s="186"/>
      <c r="HC77" s="186"/>
      <c r="HD77" s="186"/>
      <c r="HE77" s="186"/>
      <c r="HF77" s="186"/>
      <c r="HG77" s="186"/>
      <c r="HH77" s="186"/>
      <c r="HI77" s="186"/>
      <c r="HJ77" s="186"/>
      <c r="HK77" s="186"/>
      <c r="HL77" s="186"/>
      <c r="HM77" s="186"/>
      <c r="HN77" s="186"/>
      <c r="HO77" s="186"/>
      <c r="HP77" s="186"/>
      <c r="HQ77" s="186"/>
      <c r="HR77" s="186"/>
      <c r="HS77" s="186"/>
      <c r="HT77" s="186"/>
      <c r="HU77" s="186"/>
      <c r="HV77" s="186"/>
      <c r="HW77" s="186"/>
      <c r="HX77" s="186"/>
      <c r="HY77" s="186"/>
      <c r="HZ77" s="186"/>
      <c r="IA77" s="186"/>
      <c r="IB77" s="186"/>
      <c r="IC77" s="186"/>
      <c r="ID77" s="186"/>
      <c r="IE77" s="186"/>
      <c r="IF77" s="186"/>
      <c r="IG77" s="186"/>
      <c r="IH77" s="186"/>
      <c r="II77" s="186"/>
      <c r="IJ77" s="186"/>
      <c r="IK77" s="186"/>
      <c r="IL77" s="186"/>
      <c r="IM77" s="186"/>
      <c r="IN77" s="186"/>
      <c r="IO77" s="186"/>
      <c r="IP77" s="186"/>
      <c r="IQ77" s="186"/>
      <c r="IR77" s="186"/>
      <c r="IS77" s="186"/>
      <c r="IT77" s="186"/>
      <c r="IU77" s="186"/>
      <c r="IV77" s="186"/>
    </row>
    <row r="78" spans="1:256" s="187" customFormat="1" ht="12.75" customHeight="1" x14ac:dyDescent="0.2">
      <c r="A78" s="319" t="s">
        <v>64</v>
      </c>
      <c r="B78" s="320" t="s">
        <v>36</v>
      </c>
      <c r="C78" s="320">
        <v>0</v>
      </c>
      <c r="D78" s="320">
        <v>0</v>
      </c>
      <c r="E78" s="320">
        <v>0</v>
      </c>
      <c r="F78" s="320">
        <v>0</v>
      </c>
      <c r="G78" s="320">
        <v>0</v>
      </c>
      <c r="H78" s="320">
        <v>0</v>
      </c>
      <c r="I78" s="320">
        <v>0</v>
      </c>
      <c r="J78" s="320">
        <v>0</v>
      </c>
      <c r="K78" s="320">
        <v>0</v>
      </c>
      <c r="L78" s="320">
        <v>0</v>
      </c>
      <c r="M78" s="320">
        <v>0</v>
      </c>
      <c r="N78" s="320">
        <v>0</v>
      </c>
      <c r="O78" s="320" t="s">
        <v>36</v>
      </c>
      <c r="P78" s="320">
        <v>0</v>
      </c>
      <c r="Q78" s="320">
        <v>0</v>
      </c>
      <c r="R78" s="320">
        <v>0</v>
      </c>
      <c r="S78" s="320">
        <v>0</v>
      </c>
      <c r="T78" s="320">
        <v>0</v>
      </c>
      <c r="U78" s="320">
        <v>0</v>
      </c>
      <c r="V78" s="320">
        <v>0</v>
      </c>
      <c r="W78" s="320">
        <v>0</v>
      </c>
      <c r="X78" s="320">
        <v>0</v>
      </c>
      <c r="Y78" s="320">
        <v>0</v>
      </c>
      <c r="Z78" s="320">
        <v>0</v>
      </c>
      <c r="AA78" s="320">
        <v>0</v>
      </c>
      <c r="AB78" s="320" t="s">
        <v>36</v>
      </c>
      <c r="AC78" s="320">
        <v>0</v>
      </c>
      <c r="AD78" s="320">
        <v>0</v>
      </c>
      <c r="AE78" s="320">
        <v>0</v>
      </c>
      <c r="AF78" s="320">
        <v>0</v>
      </c>
      <c r="AG78" s="320">
        <v>0</v>
      </c>
      <c r="AH78" s="320">
        <v>1</v>
      </c>
      <c r="AI78" s="321" t="s">
        <v>65</v>
      </c>
      <c r="AJ78" s="320">
        <v>1</v>
      </c>
      <c r="AK78" s="320">
        <v>0</v>
      </c>
      <c r="AL78" s="320">
        <v>0</v>
      </c>
      <c r="AM78" s="320">
        <v>1</v>
      </c>
      <c r="AN78" s="320">
        <v>1</v>
      </c>
      <c r="AO78" s="320" t="s">
        <v>57</v>
      </c>
      <c r="AP78" s="320" t="str">
        <f t="shared" ref="AP78:BA78" si="51">AP40</f>
        <v>≥ 95%</v>
      </c>
      <c r="AQ78" s="320">
        <f t="shared" si="51"/>
        <v>1</v>
      </c>
      <c r="AR78" s="320" t="str">
        <f t="shared" si="51"/>
        <v>N/A</v>
      </c>
      <c r="AS78" s="320">
        <f t="shared" si="51"/>
        <v>1</v>
      </c>
      <c r="AT78" s="320">
        <f t="shared" si="51"/>
        <v>1</v>
      </c>
      <c r="AU78" s="320">
        <f t="shared" si="51"/>
        <v>0</v>
      </c>
      <c r="AV78" s="320">
        <f t="shared" si="51"/>
        <v>0</v>
      </c>
      <c r="AW78" s="320">
        <f t="shared" si="51"/>
        <v>1</v>
      </c>
      <c r="AX78" s="320">
        <f t="shared" si="51"/>
        <v>1</v>
      </c>
      <c r="AY78" s="320">
        <f t="shared" si="51"/>
        <v>1</v>
      </c>
      <c r="AZ78" s="320" t="str">
        <f t="shared" si="51"/>
        <v>N/A</v>
      </c>
      <c r="BA78" s="320" t="str">
        <f t="shared" si="51"/>
        <v>N/A</v>
      </c>
      <c r="BB78" s="323" t="s">
        <v>59</v>
      </c>
      <c r="BC78" s="320" t="str">
        <f>BC34</f>
        <v>&lt; 25%</v>
      </c>
      <c r="BD78" s="320">
        <f>BD34</f>
        <v>0</v>
      </c>
      <c r="BE78" s="320">
        <f>BE34</f>
        <v>0</v>
      </c>
      <c r="BF78" s="320">
        <f t="shared" ref="BF78:BR78" si="52">BF34</f>
        <v>0</v>
      </c>
      <c r="BG78" s="320">
        <f t="shared" si="52"/>
        <v>0</v>
      </c>
      <c r="BH78" s="320">
        <f t="shared" si="52"/>
        <v>0</v>
      </c>
      <c r="BI78" s="320">
        <f t="shared" si="52"/>
        <v>0</v>
      </c>
      <c r="BJ78" s="320">
        <f t="shared" si="52"/>
        <v>0</v>
      </c>
      <c r="BK78" s="320">
        <f t="shared" si="52"/>
        <v>0</v>
      </c>
      <c r="BL78" s="320">
        <f t="shared" si="52"/>
        <v>0</v>
      </c>
      <c r="BM78" s="320">
        <f t="shared" si="52"/>
        <v>0</v>
      </c>
      <c r="BN78" s="320">
        <f t="shared" si="52"/>
        <v>0</v>
      </c>
      <c r="BO78" s="320">
        <f t="shared" si="52"/>
        <v>0</v>
      </c>
      <c r="BP78" s="320">
        <f t="shared" si="52"/>
        <v>0</v>
      </c>
      <c r="BQ78" s="320">
        <f t="shared" si="52"/>
        <v>0</v>
      </c>
      <c r="BR78" s="320">
        <f t="shared" si="52"/>
        <v>0</v>
      </c>
      <c r="BS78" s="186"/>
      <c r="BT78" s="186"/>
      <c r="BU78" s="186"/>
      <c r="BV78" s="186"/>
      <c r="BW78" s="186"/>
      <c r="BX78" s="186"/>
      <c r="BY78" s="186"/>
      <c r="BZ78" s="186"/>
      <c r="CA78" s="186"/>
      <c r="CB78" s="186"/>
      <c r="CC78" s="186"/>
      <c r="CD78" s="186"/>
      <c r="CE78" s="186"/>
      <c r="CF78" s="186"/>
      <c r="CG78" s="186"/>
      <c r="CH78" s="186"/>
      <c r="CI78" s="186"/>
      <c r="CJ78" s="186"/>
      <c r="CK78" s="186"/>
      <c r="CL78" s="186"/>
      <c r="CM78" s="186"/>
      <c r="CN78" s="186"/>
      <c r="CO78" s="186"/>
      <c r="CP78" s="186"/>
      <c r="CQ78" s="186"/>
      <c r="CR78" s="186"/>
      <c r="CS78" s="186"/>
      <c r="CT78" s="186"/>
      <c r="CU78" s="186"/>
      <c r="CV78" s="186"/>
      <c r="CW78" s="186"/>
      <c r="CX78" s="186"/>
      <c r="CY78" s="186"/>
      <c r="CZ78" s="186"/>
      <c r="DA78" s="186"/>
      <c r="DB78" s="186"/>
      <c r="DC78" s="186"/>
      <c r="DD78" s="186"/>
      <c r="DE78" s="186"/>
      <c r="DF78" s="186"/>
      <c r="DG78" s="186"/>
      <c r="DH78" s="186"/>
      <c r="DI78" s="186"/>
      <c r="DJ78" s="186"/>
      <c r="DK78" s="186"/>
      <c r="DL78" s="186"/>
      <c r="DM78" s="186"/>
      <c r="DN78" s="186"/>
      <c r="DO78" s="186"/>
      <c r="DP78" s="186"/>
      <c r="DQ78" s="186"/>
      <c r="DR78" s="186"/>
      <c r="DS78" s="186"/>
      <c r="DT78" s="186"/>
      <c r="DU78" s="186"/>
      <c r="DV78" s="186"/>
      <c r="DW78" s="186"/>
      <c r="DX78" s="186"/>
      <c r="DY78" s="186"/>
      <c r="DZ78" s="186"/>
      <c r="EA78" s="186"/>
      <c r="EB78" s="186"/>
      <c r="EC78" s="186"/>
      <c r="ED78" s="186"/>
      <c r="EE78" s="186"/>
      <c r="EF78" s="186"/>
      <c r="EG78" s="186"/>
      <c r="EH78" s="186"/>
      <c r="EI78" s="186"/>
      <c r="EJ78" s="186"/>
      <c r="EK78" s="186"/>
      <c r="EL78" s="186"/>
      <c r="EM78" s="186"/>
      <c r="EN78" s="186"/>
      <c r="EO78" s="186"/>
      <c r="EP78" s="186"/>
      <c r="EQ78" s="186"/>
      <c r="ER78" s="186"/>
      <c r="ES78" s="186"/>
      <c r="ET78" s="186"/>
      <c r="EU78" s="186"/>
      <c r="EV78" s="186"/>
      <c r="EW78" s="186"/>
      <c r="EX78" s="186"/>
      <c r="EY78" s="186"/>
      <c r="EZ78" s="186"/>
      <c r="FA78" s="186"/>
      <c r="FB78" s="186"/>
      <c r="FC78" s="186"/>
      <c r="FD78" s="186"/>
      <c r="FE78" s="186"/>
      <c r="FF78" s="186"/>
      <c r="FG78" s="186"/>
      <c r="FH78" s="186"/>
      <c r="FI78" s="186"/>
      <c r="FJ78" s="186"/>
      <c r="FK78" s="186"/>
      <c r="FL78" s="186"/>
      <c r="FM78" s="186"/>
      <c r="FN78" s="186"/>
      <c r="FO78" s="186"/>
      <c r="FP78" s="186"/>
      <c r="FQ78" s="186"/>
      <c r="FR78" s="186"/>
      <c r="FS78" s="186"/>
      <c r="FT78" s="186"/>
      <c r="FU78" s="186"/>
      <c r="FV78" s="186"/>
      <c r="FW78" s="186"/>
      <c r="FX78" s="186"/>
      <c r="FY78" s="186"/>
      <c r="FZ78" s="186"/>
      <c r="GA78" s="186"/>
      <c r="GB78" s="186"/>
      <c r="GC78" s="186"/>
      <c r="GD78" s="186"/>
      <c r="GE78" s="186"/>
      <c r="GF78" s="186"/>
      <c r="GG78" s="186"/>
      <c r="GH78" s="186"/>
      <c r="GI78" s="186"/>
      <c r="GJ78" s="186"/>
      <c r="GK78" s="186"/>
      <c r="GL78" s="186"/>
      <c r="GM78" s="186"/>
      <c r="GN78" s="186"/>
      <c r="GO78" s="186"/>
      <c r="GP78" s="186"/>
      <c r="GQ78" s="186"/>
      <c r="GR78" s="186"/>
      <c r="GS78" s="186"/>
      <c r="GT78" s="186"/>
      <c r="GU78" s="186"/>
      <c r="GV78" s="186"/>
      <c r="GW78" s="186"/>
      <c r="GX78" s="186"/>
      <c r="GY78" s="186"/>
      <c r="GZ78" s="186"/>
      <c r="HA78" s="186"/>
      <c r="HB78" s="186"/>
      <c r="HC78" s="186"/>
      <c r="HD78" s="186"/>
      <c r="HE78" s="186"/>
      <c r="HF78" s="186"/>
      <c r="HG78" s="186"/>
      <c r="HH78" s="186"/>
      <c r="HI78" s="186"/>
      <c r="HJ78" s="186"/>
      <c r="HK78" s="186"/>
      <c r="HL78" s="186"/>
      <c r="HM78" s="186"/>
      <c r="HN78" s="186"/>
      <c r="HO78" s="186"/>
      <c r="HP78" s="186"/>
      <c r="HQ78" s="186"/>
      <c r="HR78" s="186"/>
      <c r="HS78" s="186"/>
      <c r="HT78" s="186"/>
      <c r="HU78" s="186"/>
      <c r="HV78" s="186"/>
      <c r="HW78" s="186"/>
      <c r="HX78" s="186"/>
      <c r="HY78" s="186"/>
      <c r="HZ78" s="186"/>
      <c r="IA78" s="186"/>
      <c r="IB78" s="186"/>
      <c r="IC78" s="186"/>
      <c r="ID78" s="186"/>
      <c r="IE78" s="186"/>
      <c r="IF78" s="186"/>
      <c r="IG78" s="186"/>
      <c r="IH78" s="186"/>
      <c r="II78" s="186"/>
      <c r="IJ78" s="186"/>
      <c r="IK78" s="186"/>
      <c r="IL78" s="186"/>
      <c r="IM78" s="186"/>
      <c r="IN78" s="186"/>
      <c r="IO78" s="186"/>
      <c r="IP78" s="186"/>
      <c r="IQ78" s="186"/>
      <c r="IR78" s="186"/>
      <c r="IS78" s="186"/>
      <c r="IT78" s="186"/>
      <c r="IU78" s="186"/>
      <c r="IV78" s="186"/>
    </row>
    <row r="79" spans="1:256" s="196" customFormat="1" ht="12.75" customHeight="1" x14ac:dyDescent="0.2">
      <c r="A79" s="324" t="s">
        <v>68</v>
      </c>
      <c r="B79" s="325" t="s">
        <v>36</v>
      </c>
      <c r="C79" s="325">
        <v>0</v>
      </c>
      <c r="D79" s="325">
        <v>0</v>
      </c>
      <c r="E79" s="325">
        <v>0</v>
      </c>
      <c r="F79" s="325">
        <v>0</v>
      </c>
      <c r="G79" s="325">
        <v>0</v>
      </c>
      <c r="H79" s="325">
        <v>0</v>
      </c>
      <c r="I79" s="325">
        <v>0</v>
      </c>
      <c r="J79" s="325">
        <v>0</v>
      </c>
      <c r="K79" s="325">
        <v>0</v>
      </c>
      <c r="L79" s="325">
        <v>0</v>
      </c>
      <c r="M79" s="325">
        <v>0</v>
      </c>
      <c r="N79" s="325">
        <v>0</v>
      </c>
      <c r="O79" s="325" t="s">
        <v>36</v>
      </c>
      <c r="P79" s="325">
        <v>0</v>
      </c>
      <c r="Q79" s="325">
        <v>0</v>
      </c>
      <c r="R79" s="325">
        <v>0</v>
      </c>
      <c r="S79" s="325">
        <v>0</v>
      </c>
      <c r="T79" s="325">
        <v>0</v>
      </c>
      <c r="U79" s="325">
        <v>0</v>
      </c>
      <c r="V79" s="325">
        <v>0</v>
      </c>
      <c r="W79" s="325">
        <v>0</v>
      </c>
      <c r="X79" s="325">
        <v>0</v>
      </c>
      <c r="Y79" s="325">
        <v>0</v>
      </c>
      <c r="Z79" s="325">
        <v>0</v>
      </c>
      <c r="AA79" s="325">
        <v>0</v>
      </c>
      <c r="AB79" s="325" t="s">
        <v>36</v>
      </c>
      <c r="AC79" s="325">
        <v>0</v>
      </c>
      <c r="AD79" s="325">
        <v>0</v>
      </c>
      <c r="AE79" s="325">
        <v>0</v>
      </c>
      <c r="AF79" s="325">
        <v>0</v>
      </c>
      <c r="AG79" s="325">
        <v>0</v>
      </c>
      <c r="AH79" s="325">
        <v>1.0416666666666667</v>
      </c>
      <c r="AI79" s="326">
        <v>1</v>
      </c>
      <c r="AJ79" s="325">
        <v>1.55</v>
      </c>
      <c r="AK79" s="325">
        <v>1.875</v>
      </c>
      <c r="AL79" s="325">
        <v>1.4824999999999999</v>
      </c>
      <c r="AM79" s="325">
        <v>1.4</v>
      </c>
      <c r="AN79" s="325">
        <v>1.53</v>
      </c>
      <c r="AO79" s="325">
        <v>1.77</v>
      </c>
      <c r="AP79" s="325">
        <f t="shared" ref="AP79:BA79" si="53">AP43</f>
        <v>1</v>
      </c>
      <c r="AQ79" s="325">
        <f t="shared" si="53"/>
        <v>1.58</v>
      </c>
      <c r="AR79" s="325">
        <f t="shared" si="53"/>
        <v>1.51</v>
      </c>
      <c r="AS79" s="325">
        <f t="shared" si="53"/>
        <v>1.75</v>
      </c>
      <c r="AT79" s="325">
        <f t="shared" si="53"/>
        <v>1.8</v>
      </c>
      <c r="AU79" s="325">
        <f t="shared" si="53"/>
        <v>1.6</v>
      </c>
      <c r="AV79" s="325">
        <f t="shared" si="53"/>
        <v>1.2945</v>
      </c>
      <c r="AW79" s="325">
        <f t="shared" si="53"/>
        <v>1.59</v>
      </c>
      <c r="AX79" s="325">
        <f t="shared" si="53"/>
        <v>1.5</v>
      </c>
      <c r="AY79" s="325">
        <f t="shared" si="53"/>
        <v>1.55</v>
      </c>
      <c r="AZ79" s="325">
        <f t="shared" si="53"/>
        <v>1.3080895008605853</v>
      </c>
      <c r="BA79" s="325">
        <f t="shared" si="53"/>
        <v>1.1833333333333333</v>
      </c>
      <c r="BB79" s="327" t="s">
        <v>68</v>
      </c>
      <c r="BC79" s="64">
        <f>BC43</f>
        <v>1</v>
      </c>
      <c r="BD79" s="64">
        <f>BD43</f>
        <v>1.0662358642972536</v>
      </c>
      <c r="BE79" s="64">
        <f>BE43</f>
        <v>1.1833333333333333</v>
      </c>
      <c r="BF79" s="64">
        <f t="shared" ref="BF79:BR79" si="54">BF43</f>
        <v>1.1727272727272726</v>
      </c>
      <c r="BG79" s="64">
        <f t="shared" si="54"/>
        <v>1.2654545454545454</v>
      </c>
      <c r="BH79" s="64">
        <f t="shared" si="54"/>
        <v>0</v>
      </c>
      <c r="BI79" s="64">
        <f t="shared" si="54"/>
        <v>0</v>
      </c>
      <c r="BJ79" s="64">
        <f t="shared" si="54"/>
        <v>0</v>
      </c>
      <c r="BK79" s="64">
        <f t="shared" si="54"/>
        <v>0</v>
      </c>
      <c r="BL79" s="64">
        <f t="shared" si="54"/>
        <v>0</v>
      </c>
      <c r="BM79" s="64">
        <f t="shared" si="54"/>
        <v>0</v>
      </c>
      <c r="BN79" s="64">
        <f t="shared" si="54"/>
        <v>0</v>
      </c>
      <c r="BO79" s="64">
        <f t="shared" si="54"/>
        <v>0</v>
      </c>
      <c r="BP79" s="64">
        <f t="shared" si="54"/>
        <v>0</v>
      </c>
      <c r="BQ79" s="64">
        <f t="shared" si="54"/>
        <v>0</v>
      </c>
      <c r="BR79" s="64">
        <f t="shared" si="54"/>
        <v>0</v>
      </c>
      <c r="BS79" s="195"/>
      <c r="BT79" s="195"/>
      <c r="BU79" s="195"/>
      <c r="BV79" s="195"/>
      <c r="BW79" s="195"/>
      <c r="BX79" s="195"/>
      <c r="BY79" s="195"/>
      <c r="BZ79" s="195"/>
      <c r="CA79" s="195"/>
      <c r="CB79" s="195"/>
      <c r="CC79" s="195"/>
      <c r="CD79" s="195"/>
      <c r="CE79" s="195"/>
      <c r="CF79" s="195"/>
      <c r="CG79" s="195"/>
      <c r="CH79" s="195"/>
      <c r="CI79" s="195"/>
      <c r="CJ79" s="195"/>
      <c r="CK79" s="195"/>
      <c r="CL79" s="195"/>
      <c r="CM79" s="195"/>
      <c r="CN79" s="195"/>
      <c r="CO79" s="195"/>
      <c r="CP79" s="195"/>
      <c r="CQ79" s="195"/>
      <c r="CR79" s="195"/>
      <c r="CS79" s="195"/>
      <c r="CT79" s="195"/>
      <c r="CU79" s="195"/>
      <c r="CV79" s="195"/>
      <c r="CW79" s="195"/>
      <c r="CX79" s="195"/>
      <c r="CY79" s="195"/>
      <c r="CZ79" s="195"/>
      <c r="DA79" s="195"/>
      <c r="DB79" s="195"/>
      <c r="DC79" s="195"/>
      <c r="DD79" s="195"/>
      <c r="DE79" s="195"/>
      <c r="DF79" s="195"/>
      <c r="DG79" s="195"/>
      <c r="DH79" s="195"/>
      <c r="DI79" s="195"/>
      <c r="DJ79" s="195"/>
      <c r="DK79" s="195"/>
      <c r="DL79" s="195"/>
      <c r="DM79" s="195"/>
      <c r="DN79" s="195"/>
      <c r="DO79" s="195"/>
      <c r="DP79" s="195"/>
      <c r="DQ79" s="195"/>
      <c r="DR79" s="195"/>
      <c r="DS79" s="195"/>
      <c r="DT79" s="195"/>
      <c r="DU79" s="195"/>
      <c r="DV79" s="195"/>
      <c r="DW79" s="195"/>
      <c r="DX79" s="195"/>
      <c r="DY79" s="195"/>
      <c r="DZ79" s="195"/>
      <c r="EA79" s="195"/>
      <c r="EB79" s="195"/>
      <c r="EC79" s="195"/>
      <c r="ED79" s="195"/>
      <c r="EE79" s="195"/>
      <c r="EF79" s="195"/>
      <c r="EG79" s="195"/>
      <c r="EH79" s="195"/>
      <c r="EI79" s="195"/>
      <c r="EJ79" s="195"/>
      <c r="EK79" s="195"/>
      <c r="EL79" s="195"/>
      <c r="EM79" s="195"/>
      <c r="EN79" s="195"/>
      <c r="EO79" s="195"/>
      <c r="EP79" s="195"/>
      <c r="EQ79" s="195"/>
      <c r="ER79" s="195"/>
      <c r="ES79" s="195"/>
      <c r="ET79" s="195"/>
      <c r="EU79" s="195"/>
      <c r="EV79" s="195"/>
      <c r="EW79" s="195"/>
      <c r="EX79" s="195"/>
      <c r="EY79" s="195"/>
      <c r="EZ79" s="195"/>
      <c r="FA79" s="195"/>
      <c r="FB79" s="195"/>
      <c r="FC79" s="195"/>
      <c r="FD79" s="195"/>
      <c r="FE79" s="195"/>
      <c r="FF79" s="195"/>
      <c r="FG79" s="195"/>
      <c r="FH79" s="195"/>
      <c r="FI79" s="195"/>
      <c r="FJ79" s="195"/>
      <c r="FK79" s="195"/>
      <c r="FL79" s="195"/>
      <c r="FM79" s="195"/>
      <c r="FN79" s="195"/>
      <c r="FO79" s="195"/>
      <c r="FP79" s="195"/>
      <c r="FQ79" s="195"/>
      <c r="FR79" s="195"/>
      <c r="FS79" s="195"/>
      <c r="FT79" s="195"/>
      <c r="FU79" s="195"/>
      <c r="FV79" s="195"/>
      <c r="FW79" s="195"/>
      <c r="FX79" s="195"/>
      <c r="FY79" s="195"/>
      <c r="FZ79" s="195"/>
      <c r="GA79" s="195"/>
      <c r="GB79" s="195"/>
      <c r="GC79" s="195"/>
      <c r="GD79" s="195"/>
      <c r="GE79" s="195"/>
      <c r="GF79" s="195"/>
      <c r="GG79" s="195"/>
      <c r="GH79" s="195"/>
      <c r="GI79" s="195"/>
      <c r="GJ79" s="195"/>
      <c r="GK79" s="195"/>
      <c r="GL79" s="195"/>
      <c r="GM79" s="195"/>
      <c r="GN79" s="195"/>
      <c r="GO79" s="195"/>
      <c r="GP79" s="195"/>
      <c r="GQ79" s="195"/>
      <c r="GR79" s="195"/>
      <c r="GS79" s="195"/>
      <c r="GT79" s="195"/>
      <c r="GU79" s="195"/>
      <c r="GV79" s="195"/>
      <c r="GW79" s="195"/>
      <c r="GX79" s="195"/>
      <c r="GY79" s="195"/>
      <c r="GZ79" s="195"/>
      <c r="HA79" s="195"/>
      <c r="HB79" s="195"/>
      <c r="HC79" s="195"/>
      <c r="HD79" s="195"/>
      <c r="HE79" s="195"/>
      <c r="HF79" s="195"/>
      <c r="HG79" s="195"/>
      <c r="HH79" s="195"/>
      <c r="HI79" s="195"/>
      <c r="HJ79" s="195"/>
      <c r="HK79" s="195"/>
      <c r="HL79" s="195"/>
      <c r="HM79" s="195"/>
      <c r="HN79" s="195"/>
      <c r="HO79" s="195"/>
      <c r="HP79" s="195"/>
      <c r="HQ79" s="195"/>
      <c r="HR79" s="195"/>
      <c r="HS79" s="195"/>
      <c r="HT79" s="195"/>
      <c r="HU79" s="195"/>
      <c r="HV79" s="195"/>
      <c r="HW79" s="195"/>
      <c r="HX79" s="195"/>
      <c r="HY79" s="195"/>
      <c r="HZ79" s="195"/>
      <c r="IA79" s="195"/>
      <c r="IB79" s="195"/>
      <c r="IC79" s="195"/>
      <c r="ID79" s="195"/>
      <c r="IE79" s="195"/>
      <c r="IF79" s="195"/>
      <c r="IG79" s="195"/>
      <c r="IH79" s="195"/>
      <c r="II79" s="195"/>
      <c r="IJ79" s="195"/>
      <c r="IK79" s="195"/>
      <c r="IL79" s="195"/>
      <c r="IM79" s="195"/>
      <c r="IN79" s="195"/>
      <c r="IO79" s="195"/>
      <c r="IP79" s="195"/>
      <c r="IQ79" s="195"/>
      <c r="IR79" s="195"/>
      <c r="IS79" s="195"/>
      <c r="IT79" s="195"/>
      <c r="IU79" s="195"/>
      <c r="IV79" s="195"/>
    </row>
    <row r="80" spans="1:256" s="187" customFormat="1" ht="12.75" customHeight="1" x14ac:dyDescent="0.2">
      <c r="A80" s="319" t="s">
        <v>71</v>
      </c>
      <c r="B80" s="320" t="s">
        <v>36</v>
      </c>
      <c r="C80" s="320">
        <v>0</v>
      </c>
      <c r="D80" s="320">
        <v>0</v>
      </c>
      <c r="E80" s="320">
        <v>0</v>
      </c>
      <c r="F80" s="320">
        <v>0</v>
      </c>
      <c r="G80" s="320">
        <v>0</v>
      </c>
      <c r="H80" s="320">
        <v>0</v>
      </c>
      <c r="I80" s="320">
        <v>0</v>
      </c>
      <c r="J80" s="320">
        <v>0</v>
      </c>
      <c r="K80" s="320">
        <v>0</v>
      </c>
      <c r="L80" s="320">
        <v>0</v>
      </c>
      <c r="M80" s="320">
        <v>0</v>
      </c>
      <c r="N80" s="320">
        <v>0</v>
      </c>
      <c r="O80" s="320" t="s">
        <v>36</v>
      </c>
      <c r="P80" s="320">
        <v>0</v>
      </c>
      <c r="Q80" s="320">
        <v>0</v>
      </c>
      <c r="R80" s="320">
        <v>0</v>
      </c>
      <c r="S80" s="320">
        <v>0</v>
      </c>
      <c r="T80" s="320">
        <v>0</v>
      </c>
      <c r="U80" s="320">
        <v>0</v>
      </c>
      <c r="V80" s="320">
        <v>0</v>
      </c>
      <c r="W80" s="320">
        <v>0</v>
      </c>
      <c r="X80" s="320">
        <v>0</v>
      </c>
      <c r="Y80" s="320">
        <v>0</v>
      </c>
      <c r="Z80" s="320">
        <v>0</v>
      </c>
      <c r="AA80" s="320">
        <v>0</v>
      </c>
      <c r="AB80" s="320" t="s">
        <v>36</v>
      </c>
      <c r="AC80" s="320">
        <v>0</v>
      </c>
      <c r="AD80" s="320">
        <v>0</v>
      </c>
      <c r="AE80" s="320">
        <v>0</v>
      </c>
      <c r="AF80" s="320">
        <v>0</v>
      </c>
      <c r="AG80" s="320">
        <v>0</v>
      </c>
      <c r="AH80" s="320">
        <v>0.99119127516778527</v>
      </c>
      <c r="AI80" s="321" t="s">
        <v>72</v>
      </c>
      <c r="AJ80" s="320">
        <v>1</v>
      </c>
      <c r="AK80" s="320">
        <v>1</v>
      </c>
      <c r="AL80" s="320">
        <v>1</v>
      </c>
      <c r="AM80" s="320">
        <v>1</v>
      </c>
      <c r="AN80" s="320">
        <v>1</v>
      </c>
      <c r="AO80" s="320">
        <v>1</v>
      </c>
      <c r="AP80" s="320" t="str">
        <f t="shared" ref="AP80:BA80" si="55">AP46</f>
        <v>≥ 70%</v>
      </c>
      <c r="AQ80" s="320">
        <f t="shared" si="55"/>
        <v>1</v>
      </c>
      <c r="AR80" s="320">
        <f t="shared" si="55"/>
        <v>1</v>
      </c>
      <c r="AS80" s="320">
        <f t="shared" si="55"/>
        <v>1</v>
      </c>
      <c r="AT80" s="320">
        <f t="shared" si="55"/>
        <v>1</v>
      </c>
      <c r="AU80" s="320">
        <f t="shared" si="55"/>
        <v>1</v>
      </c>
      <c r="AV80" s="320">
        <f t="shared" si="55"/>
        <v>1</v>
      </c>
      <c r="AW80" s="320">
        <f t="shared" si="55"/>
        <v>1</v>
      </c>
      <c r="AX80" s="320">
        <f t="shared" si="55"/>
        <v>1</v>
      </c>
      <c r="AY80" s="320">
        <f t="shared" si="55"/>
        <v>1</v>
      </c>
      <c r="AZ80" s="320">
        <f t="shared" si="55"/>
        <v>1</v>
      </c>
      <c r="BA80" s="320">
        <f t="shared" si="55"/>
        <v>1</v>
      </c>
      <c r="BB80" s="323" t="s">
        <v>71</v>
      </c>
      <c r="BC80" s="320" t="str">
        <f>BC46</f>
        <v>≥ 70%</v>
      </c>
      <c r="BD80" s="320">
        <f>BD46</f>
        <v>1</v>
      </c>
      <c r="BE80" s="320">
        <f>BE46</f>
        <v>1</v>
      </c>
      <c r="BF80" s="320">
        <f t="shared" ref="BF80:BR80" si="56">BF46</f>
        <v>1</v>
      </c>
      <c r="BG80" s="320">
        <f t="shared" si="56"/>
        <v>1</v>
      </c>
      <c r="BH80" s="320">
        <f t="shared" si="56"/>
        <v>0</v>
      </c>
      <c r="BI80" s="320">
        <f t="shared" si="56"/>
        <v>0</v>
      </c>
      <c r="BJ80" s="320">
        <f t="shared" si="56"/>
        <v>0</v>
      </c>
      <c r="BK80" s="320">
        <f t="shared" si="56"/>
        <v>0</v>
      </c>
      <c r="BL80" s="320">
        <f t="shared" si="56"/>
        <v>0</v>
      </c>
      <c r="BM80" s="320">
        <f t="shared" si="56"/>
        <v>0</v>
      </c>
      <c r="BN80" s="320">
        <f t="shared" si="56"/>
        <v>0</v>
      </c>
      <c r="BO80" s="320">
        <f t="shared" si="56"/>
        <v>0</v>
      </c>
      <c r="BP80" s="320">
        <f t="shared" si="56"/>
        <v>0</v>
      </c>
      <c r="BQ80" s="320">
        <f t="shared" si="56"/>
        <v>0</v>
      </c>
      <c r="BR80" s="320">
        <f t="shared" si="56"/>
        <v>0</v>
      </c>
      <c r="BS80" s="186"/>
      <c r="BT80" s="186"/>
      <c r="BU80" s="186"/>
      <c r="BV80" s="186"/>
      <c r="BW80" s="186"/>
      <c r="BX80" s="186"/>
      <c r="BY80" s="186"/>
      <c r="BZ80" s="186"/>
      <c r="CA80" s="186"/>
      <c r="CB80" s="186"/>
      <c r="CC80" s="186"/>
      <c r="CD80" s="186"/>
      <c r="CE80" s="186"/>
      <c r="CF80" s="186"/>
      <c r="CG80" s="186"/>
      <c r="CH80" s="186"/>
      <c r="CI80" s="186"/>
      <c r="CJ80" s="186"/>
      <c r="CK80" s="186"/>
      <c r="CL80" s="186"/>
      <c r="CM80" s="186"/>
      <c r="CN80" s="186"/>
      <c r="CO80" s="186"/>
      <c r="CP80" s="186"/>
      <c r="CQ80" s="186"/>
      <c r="CR80" s="186"/>
      <c r="CS80" s="186"/>
      <c r="CT80" s="186"/>
      <c r="CU80" s="186"/>
      <c r="CV80" s="186"/>
      <c r="CW80" s="186"/>
      <c r="CX80" s="186"/>
      <c r="CY80" s="186"/>
      <c r="CZ80" s="186"/>
      <c r="DA80" s="186"/>
      <c r="DB80" s="186"/>
      <c r="DC80" s="186"/>
      <c r="DD80" s="186"/>
      <c r="DE80" s="186"/>
      <c r="DF80" s="186"/>
      <c r="DG80" s="186"/>
      <c r="DH80" s="186"/>
      <c r="DI80" s="186"/>
      <c r="DJ80" s="186"/>
      <c r="DK80" s="186"/>
      <c r="DL80" s="186"/>
      <c r="DM80" s="186"/>
      <c r="DN80" s="186"/>
      <c r="DO80" s="186"/>
      <c r="DP80" s="186"/>
      <c r="DQ80" s="186"/>
      <c r="DR80" s="186"/>
      <c r="DS80" s="186"/>
      <c r="DT80" s="186"/>
      <c r="DU80" s="186"/>
      <c r="DV80" s="186"/>
      <c r="DW80" s="186"/>
      <c r="DX80" s="186"/>
      <c r="DY80" s="186"/>
      <c r="DZ80" s="186"/>
      <c r="EA80" s="186"/>
      <c r="EB80" s="186"/>
      <c r="EC80" s="186"/>
      <c r="ED80" s="186"/>
      <c r="EE80" s="186"/>
      <c r="EF80" s="186"/>
      <c r="EG80" s="186"/>
      <c r="EH80" s="186"/>
      <c r="EI80" s="186"/>
      <c r="EJ80" s="186"/>
      <c r="EK80" s="186"/>
      <c r="EL80" s="186"/>
      <c r="EM80" s="186"/>
      <c r="EN80" s="186"/>
      <c r="EO80" s="186"/>
      <c r="EP80" s="186"/>
      <c r="EQ80" s="186"/>
      <c r="ER80" s="186"/>
      <c r="ES80" s="186"/>
      <c r="ET80" s="186"/>
      <c r="EU80" s="186"/>
      <c r="EV80" s="186"/>
      <c r="EW80" s="186"/>
      <c r="EX80" s="186"/>
      <c r="EY80" s="186"/>
      <c r="EZ80" s="186"/>
      <c r="FA80" s="186"/>
      <c r="FB80" s="186"/>
      <c r="FC80" s="186"/>
      <c r="FD80" s="186"/>
      <c r="FE80" s="186"/>
      <c r="FF80" s="186"/>
      <c r="FG80" s="186"/>
      <c r="FH80" s="186"/>
      <c r="FI80" s="186"/>
      <c r="FJ80" s="186"/>
      <c r="FK80" s="186"/>
      <c r="FL80" s="186"/>
      <c r="FM80" s="186"/>
      <c r="FN80" s="186"/>
      <c r="FO80" s="186"/>
      <c r="FP80" s="186"/>
      <c r="FQ80" s="186"/>
      <c r="FR80" s="186"/>
      <c r="FS80" s="186"/>
      <c r="FT80" s="186"/>
      <c r="FU80" s="186"/>
      <c r="FV80" s="186"/>
      <c r="FW80" s="186"/>
      <c r="FX80" s="186"/>
      <c r="FY80" s="186"/>
      <c r="FZ80" s="186"/>
      <c r="GA80" s="186"/>
      <c r="GB80" s="186"/>
      <c r="GC80" s="186"/>
      <c r="GD80" s="186"/>
      <c r="GE80" s="186"/>
      <c r="GF80" s="186"/>
      <c r="GG80" s="186"/>
      <c r="GH80" s="186"/>
      <c r="GI80" s="186"/>
      <c r="GJ80" s="186"/>
      <c r="GK80" s="186"/>
      <c r="GL80" s="186"/>
      <c r="GM80" s="186"/>
      <c r="GN80" s="186"/>
      <c r="GO80" s="186"/>
      <c r="GP80" s="186"/>
      <c r="GQ80" s="186"/>
      <c r="GR80" s="186"/>
      <c r="GS80" s="186"/>
      <c r="GT80" s="186"/>
      <c r="GU80" s="186"/>
      <c r="GV80" s="186"/>
      <c r="GW80" s="186"/>
      <c r="GX80" s="186"/>
      <c r="GY80" s="186"/>
      <c r="GZ80" s="186"/>
      <c r="HA80" s="186"/>
      <c r="HB80" s="186"/>
      <c r="HC80" s="186"/>
      <c r="HD80" s="186"/>
      <c r="HE80" s="186"/>
      <c r="HF80" s="186"/>
      <c r="HG80" s="186"/>
      <c r="HH80" s="186"/>
      <c r="HI80" s="186"/>
      <c r="HJ80" s="186"/>
      <c r="HK80" s="186"/>
      <c r="HL80" s="186"/>
      <c r="HM80" s="186"/>
      <c r="HN80" s="186"/>
      <c r="HO80" s="186"/>
      <c r="HP80" s="186"/>
      <c r="HQ80" s="186"/>
      <c r="HR80" s="186"/>
      <c r="HS80" s="186"/>
      <c r="HT80" s="186"/>
      <c r="HU80" s="186"/>
      <c r="HV80" s="186"/>
      <c r="HW80" s="186"/>
      <c r="HX80" s="186"/>
      <c r="HY80" s="186"/>
      <c r="HZ80" s="186"/>
      <c r="IA80" s="186"/>
      <c r="IB80" s="186"/>
      <c r="IC80" s="186"/>
      <c r="ID80" s="186"/>
      <c r="IE80" s="186"/>
      <c r="IF80" s="186"/>
      <c r="IG80" s="186"/>
      <c r="IH80" s="186"/>
      <c r="II80" s="186"/>
      <c r="IJ80" s="186"/>
      <c r="IK80" s="186"/>
      <c r="IL80" s="186"/>
      <c r="IM80" s="186"/>
      <c r="IN80" s="186"/>
      <c r="IO80" s="186"/>
      <c r="IP80" s="186"/>
      <c r="IQ80" s="186"/>
      <c r="IR80" s="186"/>
      <c r="IS80" s="186"/>
      <c r="IT80" s="186"/>
      <c r="IU80" s="186"/>
      <c r="IV80" s="186"/>
    </row>
    <row r="81" spans="1:256" s="187" customFormat="1" ht="12.75" customHeight="1" x14ac:dyDescent="0.2">
      <c r="A81" s="319" t="s">
        <v>85</v>
      </c>
      <c r="B81" s="320" t="s">
        <v>36</v>
      </c>
      <c r="C81" s="320">
        <v>0</v>
      </c>
      <c r="D81" s="320">
        <v>0</v>
      </c>
      <c r="E81" s="320">
        <v>0</v>
      </c>
      <c r="F81" s="320">
        <v>0</v>
      </c>
      <c r="G81" s="320">
        <v>0</v>
      </c>
      <c r="H81" s="320">
        <v>0</v>
      </c>
      <c r="I81" s="320">
        <v>0</v>
      </c>
      <c r="J81" s="320">
        <v>0</v>
      </c>
      <c r="K81" s="320">
        <v>0</v>
      </c>
      <c r="L81" s="320">
        <v>0</v>
      </c>
      <c r="M81" s="320">
        <v>0</v>
      </c>
      <c r="N81" s="320">
        <v>0</v>
      </c>
      <c r="O81" s="320" t="s">
        <v>36</v>
      </c>
      <c r="P81" s="320">
        <v>0</v>
      </c>
      <c r="Q81" s="320">
        <v>0</v>
      </c>
      <c r="R81" s="320">
        <v>0</v>
      </c>
      <c r="S81" s="320">
        <v>0</v>
      </c>
      <c r="T81" s="320">
        <v>0</v>
      </c>
      <c r="U81" s="320">
        <v>0</v>
      </c>
      <c r="V81" s="320">
        <v>0</v>
      </c>
      <c r="W81" s="320">
        <v>0</v>
      </c>
      <c r="X81" s="320">
        <v>0</v>
      </c>
      <c r="Y81" s="320">
        <v>0</v>
      </c>
      <c r="Z81" s="320">
        <v>0</v>
      </c>
      <c r="AA81" s="320">
        <v>0</v>
      </c>
      <c r="AB81" s="320" t="s">
        <v>36</v>
      </c>
      <c r="AC81" s="320">
        <v>0</v>
      </c>
      <c r="AD81" s="320">
        <v>0</v>
      </c>
      <c r="AE81" s="320">
        <v>0</v>
      </c>
      <c r="AF81" s="320">
        <v>0</v>
      </c>
      <c r="AG81" s="320">
        <v>0</v>
      </c>
      <c r="AH81" s="320">
        <v>8.5579803166452718E-4</v>
      </c>
      <c r="AI81" s="321" t="s">
        <v>37</v>
      </c>
      <c r="AJ81" s="320">
        <v>1.5463120457708365E-3</v>
      </c>
      <c r="AK81" s="320">
        <v>1.3034033309196234E-3</v>
      </c>
      <c r="AL81" s="320">
        <v>9.4073377234242712E-4</v>
      </c>
      <c r="AM81" s="320">
        <v>7.8165711307972901E-4</v>
      </c>
      <c r="AN81" s="320">
        <v>1.0180707559175363E-3</v>
      </c>
      <c r="AO81" s="320">
        <v>3.6381275770070337E-4</v>
      </c>
      <c r="AP81" s="320" t="str">
        <f t="shared" ref="AP81:BA81" si="57">AP58</f>
        <v>&lt; 5%</v>
      </c>
      <c r="AQ81" s="320">
        <f t="shared" si="57"/>
        <v>6.4123116383456237E-4</v>
      </c>
      <c r="AR81" s="320">
        <f t="shared" si="57"/>
        <v>1.5809443507588533E-3</v>
      </c>
      <c r="AS81" s="320">
        <f t="shared" si="57"/>
        <v>1.4687163419171644E-3</v>
      </c>
      <c r="AT81" s="320">
        <f t="shared" si="57"/>
        <v>1.1695906432748538E-3</v>
      </c>
      <c r="AU81" s="320">
        <f t="shared" si="57"/>
        <v>1.4124293785310734E-3</v>
      </c>
      <c r="AV81" s="320">
        <f t="shared" si="57"/>
        <v>0</v>
      </c>
      <c r="AW81" s="320">
        <f t="shared" si="57"/>
        <v>3.6886757654002215E-4</v>
      </c>
      <c r="AX81" s="320">
        <f t="shared" si="57"/>
        <v>1.3429373702844585E-3</v>
      </c>
      <c r="AY81" s="320">
        <f t="shared" si="57"/>
        <v>6.9654051543998144E-4</v>
      </c>
      <c r="AZ81" s="331">
        <f t="shared" si="57"/>
        <v>0</v>
      </c>
      <c r="BA81" s="331">
        <f t="shared" si="57"/>
        <v>0</v>
      </c>
      <c r="BB81" s="323" t="s">
        <v>75</v>
      </c>
      <c r="BC81" s="320" t="str">
        <f>BC49</f>
        <v>≥ 80%</v>
      </c>
      <c r="BD81" s="320">
        <f>BD49</f>
        <v>1</v>
      </c>
      <c r="BE81" s="320">
        <f>BE49</f>
        <v>1</v>
      </c>
      <c r="BF81" s="320">
        <f t="shared" ref="BF81:BR81" si="58">BF49</f>
        <v>1</v>
      </c>
      <c r="BG81" s="320">
        <f t="shared" si="58"/>
        <v>1</v>
      </c>
      <c r="BH81" s="320">
        <f t="shared" si="58"/>
        <v>0</v>
      </c>
      <c r="BI81" s="320">
        <f t="shared" si="58"/>
        <v>0</v>
      </c>
      <c r="BJ81" s="320">
        <f t="shared" si="58"/>
        <v>0</v>
      </c>
      <c r="BK81" s="320">
        <f t="shared" si="58"/>
        <v>0</v>
      </c>
      <c r="BL81" s="320">
        <f t="shared" si="58"/>
        <v>0</v>
      </c>
      <c r="BM81" s="320">
        <f t="shared" si="58"/>
        <v>0</v>
      </c>
      <c r="BN81" s="320">
        <f t="shared" si="58"/>
        <v>0</v>
      </c>
      <c r="BO81" s="320">
        <f t="shared" si="58"/>
        <v>0</v>
      </c>
      <c r="BP81" s="320">
        <f t="shared" si="58"/>
        <v>0</v>
      </c>
      <c r="BQ81" s="320">
        <f t="shared" si="58"/>
        <v>0</v>
      </c>
      <c r="BR81" s="320">
        <f t="shared" si="58"/>
        <v>0</v>
      </c>
      <c r="BS81" s="186"/>
      <c r="BT81" s="186"/>
      <c r="BU81" s="186"/>
      <c r="BV81" s="186"/>
      <c r="BW81" s="186"/>
      <c r="BX81" s="186"/>
      <c r="BY81" s="186"/>
      <c r="BZ81" s="186"/>
      <c r="CA81" s="186"/>
      <c r="CB81" s="186"/>
      <c r="CC81" s="186"/>
      <c r="CD81" s="186"/>
      <c r="CE81" s="186"/>
      <c r="CF81" s="186"/>
      <c r="CG81" s="186"/>
      <c r="CH81" s="186"/>
      <c r="CI81" s="186"/>
      <c r="CJ81" s="186"/>
      <c r="CK81" s="186"/>
      <c r="CL81" s="186"/>
      <c r="CM81" s="186"/>
      <c r="CN81" s="186"/>
      <c r="CO81" s="186"/>
      <c r="CP81" s="186"/>
      <c r="CQ81" s="186"/>
      <c r="CR81" s="186"/>
      <c r="CS81" s="186"/>
      <c r="CT81" s="186"/>
      <c r="CU81" s="186"/>
      <c r="CV81" s="186"/>
      <c r="CW81" s="186"/>
      <c r="CX81" s="186"/>
      <c r="CY81" s="186"/>
      <c r="CZ81" s="186"/>
      <c r="DA81" s="186"/>
      <c r="DB81" s="186"/>
      <c r="DC81" s="186"/>
      <c r="DD81" s="186"/>
      <c r="DE81" s="186"/>
      <c r="DF81" s="186"/>
      <c r="DG81" s="186"/>
      <c r="DH81" s="186"/>
      <c r="DI81" s="186"/>
      <c r="DJ81" s="186"/>
      <c r="DK81" s="186"/>
      <c r="DL81" s="186"/>
      <c r="DM81" s="186"/>
      <c r="DN81" s="186"/>
      <c r="DO81" s="186"/>
      <c r="DP81" s="186"/>
      <c r="DQ81" s="186"/>
      <c r="DR81" s="186"/>
      <c r="DS81" s="186"/>
      <c r="DT81" s="186"/>
      <c r="DU81" s="186"/>
      <c r="DV81" s="186"/>
      <c r="DW81" s="186"/>
      <c r="DX81" s="186"/>
      <c r="DY81" s="186"/>
      <c r="DZ81" s="186"/>
      <c r="EA81" s="186"/>
      <c r="EB81" s="186"/>
      <c r="EC81" s="186"/>
      <c r="ED81" s="186"/>
      <c r="EE81" s="186"/>
      <c r="EF81" s="186"/>
      <c r="EG81" s="186"/>
      <c r="EH81" s="186"/>
      <c r="EI81" s="186"/>
      <c r="EJ81" s="186"/>
      <c r="EK81" s="186"/>
      <c r="EL81" s="186"/>
      <c r="EM81" s="186"/>
      <c r="EN81" s="186"/>
      <c r="EO81" s="186"/>
      <c r="EP81" s="186"/>
      <c r="EQ81" s="186"/>
      <c r="ER81" s="186"/>
      <c r="ES81" s="186"/>
      <c r="ET81" s="186"/>
      <c r="EU81" s="186"/>
      <c r="EV81" s="186"/>
      <c r="EW81" s="186"/>
      <c r="EX81" s="186"/>
      <c r="EY81" s="186"/>
      <c r="EZ81" s="186"/>
      <c r="FA81" s="186"/>
      <c r="FB81" s="186"/>
      <c r="FC81" s="186"/>
      <c r="FD81" s="186"/>
      <c r="FE81" s="186"/>
      <c r="FF81" s="186"/>
      <c r="FG81" s="186"/>
      <c r="FH81" s="186"/>
      <c r="FI81" s="186"/>
      <c r="FJ81" s="186"/>
      <c r="FK81" s="186"/>
      <c r="FL81" s="186"/>
      <c r="FM81" s="186"/>
      <c r="FN81" s="186"/>
      <c r="FO81" s="186"/>
      <c r="FP81" s="186"/>
      <c r="FQ81" s="186"/>
      <c r="FR81" s="186"/>
      <c r="FS81" s="186"/>
      <c r="FT81" s="186"/>
      <c r="FU81" s="186"/>
      <c r="FV81" s="186"/>
      <c r="FW81" s="186"/>
      <c r="FX81" s="186"/>
      <c r="FY81" s="186"/>
      <c r="FZ81" s="186"/>
      <c r="GA81" s="186"/>
      <c r="GB81" s="186"/>
      <c r="GC81" s="186"/>
      <c r="GD81" s="186"/>
      <c r="GE81" s="186"/>
      <c r="GF81" s="186"/>
      <c r="GG81" s="186"/>
      <c r="GH81" s="186"/>
      <c r="GI81" s="186"/>
      <c r="GJ81" s="186"/>
      <c r="GK81" s="186"/>
      <c r="GL81" s="186"/>
      <c r="GM81" s="186"/>
      <c r="GN81" s="186"/>
      <c r="GO81" s="186"/>
      <c r="GP81" s="186"/>
      <c r="GQ81" s="186"/>
      <c r="GR81" s="186"/>
      <c r="GS81" s="186"/>
      <c r="GT81" s="186"/>
      <c r="GU81" s="186"/>
      <c r="GV81" s="186"/>
      <c r="GW81" s="186"/>
      <c r="GX81" s="186"/>
      <c r="GY81" s="186"/>
      <c r="GZ81" s="186"/>
      <c r="HA81" s="186"/>
      <c r="HB81" s="186"/>
      <c r="HC81" s="186"/>
      <c r="HD81" s="186"/>
      <c r="HE81" s="186"/>
      <c r="HF81" s="186"/>
      <c r="HG81" s="186"/>
      <c r="HH81" s="186"/>
      <c r="HI81" s="186"/>
      <c r="HJ81" s="186"/>
      <c r="HK81" s="186"/>
      <c r="HL81" s="186"/>
      <c r="HM81" s="186"/>
      <c r="HN81" s="186"/>
      <c r="HO81" s="186"/>
      <c r="HP81" s="186"/>
      <c r="HQ81" s="186"/>
      <c r="HR81" s="186"/>
      <c r="HS81" s="186"/>
      <c r="HT81" s="186"/>
      <c r="HU81" s="186"/>
      <c r="HV81" s="186"/>
      <c r="HW81" s="186"/>
      <c r="HX81" s="186"/>
      <c r="HY81" s="186"/>
      <c r="HZ81" s="186"/>
      <c r="IA81" s="186"/>
      <c r="IB81" s="186"/>
      <c r="IC81" s="186"/>
      <c r="ID81" s="186"/>
      <c r="IE81" s="186"/>
      <c r="IF81" s="186"/>
      <c r="IG81" s="186"/>
      <c r="IH81" s="186"/>
      <c r="II81" s="186"/>
      <c r="IJ81" s="186"/>
      <c r="IK81" s="186"/>
      <c r="IL81" s="186"/>
      <c r="IM81" s="186"/>
      <c r="IN81" s="186"/>
      <c r="IO81" s="186"/>
      <c r="IP81" s="186"/>
      <c r="IQ81" s="186"/>
      <c r="IR81" s="186"/>
      <c r="IS81" s="186"/>
      <c r="IT81" s="186"/>
      <c r="IU81" s="186"/>
      <c r="IV81" s="186"/>
    </row>
    <row r="82" spans="1:256" ht="12.75" customHeight="1" x14ac:dyDescent="0.25">
      <c r="BB82" s="332" t="s">
        <v>79</v>
      </c>
      <c r="BC82" s="333" t="str">
        <f>BC52</f>
        <v>≥ 80%</v>
      </c>
      <c r="BD82" s="333">
        <f>BD52</f>
        <v>1</v>
      </c>
      <c r="BE82" s="333">
        <f>BE52</f>
        <v>1</v>
      </c>
      <c r="BF82" s="333">
        <f t="shared" ref="BF82:BR82" si="59">BF52</f>
        <v>1</v>
      </c>
      <c r="BG82" s="333">
        <f t="shared" si="59"/>
        <v>1</v>
      </c>
      <c r="BH82" s="333">
        <f t="shared" si="59"/>
        <v>0</v>
      </c>
      <c r="BI82" s="333">
        <f t="shared" si="59"/>
        <v>0</v>
      </c>
      <c r="BJ82" s="333">
        <f t="shared" si="59"/>
        <v>0</v>
      </c>
      <c r="BK82" s="333">
        <f t="shared" si="59"/>
        <v>0</v>
      </c>
      <c r="BL82" s="333">
        <f t="shared" si="59"/>
        <v>0</v>
      </c>
      <c r="BM82" s="333">
        <f t="shared" si="59"/>
        <v>0</v>
      </c>
      <c r="BN82" s="333">
        <f t="shared" si="59"/>
        <v>0</v>
      </c>
      <c r="BO82" s="333">
        <f t="shared" si="59"/>
        <v>0</v>
      </c>
      <c r="BP82" s="333">
        <f t="shared" si="59"/>
        <v>0</v>
      </c>
      <c r="BQ82" s="333">
        <f t="shared" si="59"/>
        <v>0</v>
      </c>
      <c r="BR82" s="333">
        <f t="shared" si="59"/>
        <v>0</v>
      </c>
    </row>
    <row r="83" spans="1:256" ht="12.75" customHeight="1" x14ac:dyDescent="0.25">
      <c r="BB83" s="334" t="s">
        <v>81</v>
      </c>
      <c r="BC83" s="333" t="str">
        <f>BC55</f>
        <v>≤ 2%</v>
      </c>
      <c r="BD83" s="333">
        <f>BD55</f>
        <v>0</v>
      </c>
      <c r="BE83" s="333">
        <f>BE55</f>
        <v>8.3000000000000001E-3</v>
      </c>
      <c r="BF83" s="333">
        <f t="shared" ref="BF83:BR83" si="60">BF55</f>
        <v>8.9999999999999998E-4</v>
      </c>
      <c r="BG83" s="333">
        <f t="shared" si="60"/>
        <v>5.0000000000000001E-4</v>
      </c>
      <c r="BH83" s="333">
        <f t="shared" si="60"/>
        <v>0</v>
      </c>
      <c r="BI83" s="333">
        <f t="shared" si="60"/>
        <v>0</v>
      </c>
      <c r="BJ83" s="333">
        <f t="shared" si="60"/>
        <v>0</v>
      </c>
      <c r="BK83" s="333">
        <f t="shared" si="60"/>
        <v>0</v>
      </c>
      <c r="BL83" s="333">
        <f t="shared" si="60"/>
        <v>0</v>
      </c>
      <c r="BM83" s="333">
        <f t="shared" si="60"/>
        <v>0</v>
      </c>
      <c r="BN83" s="333">
        <f t="shared" si="60"/>
        <v>0</v>
      </c>
      <c r="BO83" s="333">
        <f t="shared" si="60"/>
        <v>0</v>
      </c>
      <c r="BP83" s="333">
        <f t="shared" si="60"/>
        <v>0</v>
      </c>
      <c r="BQ83" s="333">
        <f t="shared" si="60"/>
        <v>0</v>
      </c>
      <c r="BR83" s="333">
        <f t="shared" si="60"/>
        <v>0</v>
      </c>
    </row>
  </sheetData>
  <mergeCells count="2">
    <mergeCell ref="A1:AO1"/>
    <mergeCell ref="A2:BR2"/>
  </mergeCells>
  <printOptions horizontalCentered="1"/>
  <pageMargins left="0" right="0" top="0.39370078740157483" bottom="0.19685039370078741" header="0" footer="0"/>
  <pageSetup paperSize="9" scale="47" firstPageNumber="0" orientation="portrait" horizontalDpi="300" verticalDpi="300" r:id="rId1"/>
  <headerFooter>
    <oddFooter>&amp;C
Diretoria Geral - HETRIN&amp;RPágina &amp;P de &amp;N</oddFooter>
  </headerFooter>
  <rowBreaks count="1" manualBreakCount="1">
    <brk id="68" max="6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  <pageSetUpPr fitToPage="1"/>
  </sheetPr>
  <dimension ref="A1:IV83"/>
  <sheetViews>
    <sheetView showGridLines="0" view="pageBreakPreview" topLeftCell="BB1" zoomScaleNormal="100" zoomScaleSheetLayoutView="100" workbookViewId="0">
      <selection activeCell="A2" sqref="A2:BZ2"/>
    </sheetView>
  </sheetViews>
  <sheetFormatPr defaultColWidth="8.7109375" defaultRowHeight="12.75" x14ac:dyDescent="0.25"/>
  <cols>
    <col min="1" max="1" width="81.28515625" style="307" hidden="1" customWidth="1"/>
    <col min="2" max="28" width="12" style="308" hidden="1" customWidth="1"/>
    <col min="29" max="34" width="12" style="144" hidden="1" customWidth="1"/>
    <col min="35" max="35" width="15.7109375" style="308" hidden="1" customWidth="1"/>
    <col min="36" max="39" width="12.85546875" style="144" hidden="1" customWidth="1"/>
    <col min="40" max="41" width="8.28515625" style="144" hidden="1" customWidth="1"/>
    <col min="42" max="42" width="20.7109375" style="149" hidden="1" customWidth="1"/>
    <col min="43" max="43" width="15.7109375" style="149" hidden="1" customWidth="1"/>
    <col min="44" max="45" width="8.28515625" style="149" hidden="1" customWidth="1"/>
    <col min="46" max="47" width="15.7109375" style="149" hidden="1" customWidth="1"/>
    <col min="48" max="48" width="20.7109375" style="149" hidden="1" customWidth="1"/>
    <col min="49" max="49" width="15.7109375" style="149" hidden="1" customWidth="1"/>
    <col min="50" max="51" width="8.28515625" style="149" hidden="1" customWidth="1"/>
    <col min="52" max="52" width="11.85546875" style="149" hidden="1" customWidth="1"/>
    <col min="53" max="53" width="8.28515625" style="149" hidden="1" customWidth="1"/>
    <col min="54" max="54" width="78.28515625" style="149" customWidth="1"/>
    <col min="55" max="55" width="18.7109375" style="149" customWidth="1"/>
    <col min="56" max="57" width="20.7109375" style="149" customWidth="1"/>
    <col min="58" max="58" width="18.7109375" style="149" customWidth="1"/>
    <col min="59" max="59" width="20.7109375" style="149" customWidth="1"/>
    <col min="60" max="70" width="20.7109375" style="149" hidden="1" customWidth="1"/>
    <col min="71" max="16384" width="8.7109375" style="149"/>
  </cols>
  <sheetData>
    <row r="1" spans="1:256" s="148" customFormat="1" ht="65.25" customHeight="1" x14ac:dyDescent="0.8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  <c r="GM1" s="147"/>
      <c r="GN1" s="147"/>
      <c r="GO1" s="147"/>
      <c r="GP1" s="147"/>
      <c r="GQ1" s="147"/>
      <c r="GR1" s="147"/>
      <c r="GS1" s="147"/>
      <c r="GT1" s="147"/>
      <c r="GU1" s="147"/>
      <c r="GV1" s="147"/>
      <c r="GW1" s="147"/>
      <c r="GX1" s="147"/>
      <c r="GY1" s="147"/>
      <c r="GZ1" s="147"/>
      <c r="HA1" s="147"/>
      <c r="HB1" s="147"/>
      <c r="HC1" s="147"/>
      <c r="HD1" s="147"/>
      <c r="HE1" s="147"/>
      <c r="HF1" s="147"/>
      <c r="HG1" s="147"/>
      <c r="HH1" s="147"/>
      <c r="HI1" s="147"/>
      <c r="HJ1" s="147"/>
      <c r="HK1" s="147"/>
      <c r="HL1" s="147"/>
      <c r="HM1" s="147"/>
      <c r="HN1" s="147"/>
      <c r="HO1" s="147"/>
      <c r="HP1" s="147"/>
      <c r="HQ1" s="147"/>
      <c r="HR1" s="147"/>
      <c r="HS1" s="147"/>
      <c r="HT1" s="147"/>
      <c r="HU1" s="147"/>
      <c r="HV1" s="147"/>
      <c r="HW1" s="147"/>
      <c r="HX1" s="147"/>
      <c r="HY1" s="147"/>
      <c r="HZ1" s="147"/>
      <c r="IA1" s="147"/>
      <c r="IB1" s="147"/>
      <c r="IC1" s="147"/>
      <c r="ID1" s="147"/>
      <c r="IE1" s="147"/>
      <c r="IF1" s="147"/>
      <c r="IG1" s="147"/>
      <c r="IH1" s="147"/>
      <c r="II1" s="147"/>
      <c r="IJ1" s="147"/>
      <c r="IK1" s="147"/>
      <c r="IL1" s="147"/>
      <c r="IM1" s="147"/>
      <c r="IN1" s="147"/>
      <c r="IO1" s="147"/>
      <c r="IP1" s="147"/>
      <c r="IQ1" s="147"/>
      <c r="IR1" s="147"/>
      <c r="IS1" s="147"/>
      <c r="IT1" s="147"/>
      <c r="IU1" s="147"/>
      <c r="IV1" s="147"/>
    </row>
    <row r="2" spans="1:256" x14ac:dyDescent="0.25">
      <c r="A2" s="336" t="s">
        <v>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  <c r="BE2" s="336"/>
      <c r="BF2" s="336"/>
      <c r="BG2" s="336"/>
      <c r="BH2" s="336"/>
      <c r="BI2" s="336"/>
      <c r="BJ2" s="336"/>
      <c r="BK2" s="336"/>
      <c r="BL2" s="336"/>
      <c r="BM2" s="336"/>
      <c r="BN2" s="336"/>
      <c r="BO2" s="336"/>
      <c r="BP2" s="336"/>
      <c r="BQ2" s="336"/>
      <c r="BR2" s="336"/>
    </row>
    <row r="3" spans="1:256" s="153" customFormat="1" x14ac:dyDescent="0.2">
      <c r="A3" s="150" t="s">
        <v>2</v>
      </c>
      <c r="B3" s="151" t="s">
        <v>3</v>
      </c>
      <c r="C3" s="151">
        <v>43831</v>
      </c>
      <c r="D3" s="151">
        <v>43862</v>
      </c>
      <c r="E3" s="151">
        <v>43891</v>
      </c>
      <c r="F3" s="151">
        <v>43922</v>
      </c>
      <c r="G3" s="151">
        <v>43952</v>
      </c>
      <c r="H3" s="151">
        <v>43983</v>
      </c>
      <c r="I3" s="151">
        <v>44013</v>
      </c>
      <c r="J3" s="151">
        <v>44044</v>
      </c>
      <c r="K3" s="151">
        <v>44075</v>
      </c>
      <c r="L3" s="151">
        <v>44105</v>
      </c>
      <c r="M3" s="151">
        <v>44136</v>
      </c>
      <c r="N3" s="151">
        <v>44166</v>
      </c>
      <c r="O3" s="151" t="s">
        <v>3</v>
      </c>
      <c r="P3" s="151">
        <v>44197</v>
      </c>
      <c r="Q3" s="151">
        <v>44228</v>
      </c>
      <c r="R3" s="151">
        <v>44256</v>
      </c>
      <c r="S3" s="151">
        <v>44287</v>
      </c>
      <c r="T3" s="151">
        <v>44317</v>
      </c>
      <c r="U3" s="151">
        <v>44348</v>
      </c>
      <c r="V3" s="151">
        <v>44378</v>
      </c>
      <c r="W3" s="151">
        <v>44409</v>
      </c>
      <c r="X3" s="151">
        <v>44440</v>
      </c>
      <c r="Y3" s="151">
        <v>44470</v>
      </c>
      <c r="Z3" s="151">
        <v>44501</v>
      </c>
      <c r="AA3" s="151">
        <v>44531</v>
      </c>
      <c r="AB3" s="151" t="s">
        <v>3</v>
      </c>
      <c r="AC3" s="151">
        <v>44562</v>
      </c>
      <c r="AD3" s="151">
        <v>44593</v>
      </c>
      <c r="AE3" s="151">
        <v>44621</v>
      </c>
      <c r="AF3" s="151">
        <v>44652</v>
      </c>
      <c r="AG3" s="151">
        <v>44682</v>
      </c>
      <c r="AH3" s="151">
        <v>44713</v>
      </c>
      <c r="AI3" s="151" t="s">
        <v>3</v>
      </c>
      <c r="AJ3" s="151">
        <v>44743</v>
      </c>
      <c r="AK3" s="151">
        <v>44774</v>
      </c>
      <c r="AL3" s="151">
        <v>44805</v>
      </c>
      <c r="AM3" s="151">
        <v>44835</v>
      </c>
      <c r="AN3" s="151">
        <v>44866</v>
      </c>
      <c r="AO3" s="151">
        <v>44896</v>
      </c>
      <c r="AP3" s="151" t="s">
        <v>3</v>
      </c>
      <c r="AQ3" s="151">
        <v>44927</v>
      </c>
      <c r="AR3" s="151">
        <v>44958</v>
      </c>
      <c r="AS3" s="151">
        <v>44986</v>
      </c>
      <c r="AT3" s="151">
        <v>45017</v>
      </c>
      <c r="AU3" s="151">
        <v>45047</v>
      </c>
      <c r="AV3" s="151">
        <v>45078</v>
      </c>
      <c r="AW3" s="151">
        <v>45108</v>
      </c>
      <c r="AX3" s="151">
        <v>45139</v>
      </c>
      <c r="AY3" s="151">
        <v>45170</v>
      </c>
      <c r="AZ3" s="151" t="s">
        <v>4</v>
      </c>
      <c r="BA3" s="151">
        <v>45200</v>
      </c>
      <c r="BB3" s="150" t="s">
        <v>2</v>
      </c>
      <c r="BC3" s="151" t="s">
        <v>3</v>
      </c>
      <c r="BD3" s="151" t="s">
        <v>5</v>
      </c>
      <c r="BE3" s="151">
        <v>45200</v>
      </c>
      <c r="BF3" s="151" t="e">
        <f t="shared" ref="BF3:BR3" ca="1" si="0">_xll.FIMMÊS(BE3,0)+1</f>
        <v>#NAME?</v>
      </c>
      <c r="BG3" s="151" t="e">
        <f t="shared" ca="1" si="0"/>
        <v>#NAME?</v>
      </c>
      <c r="BH3" s="151" t="e">
        <f t="shared" ca="1" si="0"/>
        <v>#NAME?</v>
      </c>
      <c r="BI3" s="151" t="e">
        <f t="shared" ca="1" si="0"/>
        <v>#NAME?</v>
      </c>
      <c r="BJ3" s="151" t="e">
        <f t="shared" ca="1" si="0"/>
        <v>#NAME?</v>
      </c>
      <c r="BK3" s="151" t="e">
        <f t="shared" ca="1" si="0"/>
        <v>#NAME?</v>
      </c>
      <c r="BL3" s="151" t="e">
        <f t="shared" ca="1" si="0"/>
        <v>#NAME?</v>
      </c>
      <c r="BM3" s="151" t="e">
        <f t="shared" ca="1" si="0"/>
        <v>#NAME?</v>
      </c>
      <c r="BN3" s="151" t="e">
        <f t="shared" ca="1" si="0"/>
        <v>#NAME?</v>
      </c>
      <c r="BO3" s="151" t="e">
        <f t="shared" ca="1" si="0"/>
        <v>#NAME?</v>
      </c>
      <c r="BP3" s="151" t="e">
        <f t="shared" ca="1" si="0"/>
        <v>#NAME?</v>
      </c>
      <c r="BQ3" s="151" t="e">
        <f t="shared" ca="1" si="0"/>
        <v>#NAME?</v>
      </c>
      <c r="BR3" s="151" t="e">
        <f t="shared" ca="1" si="0"/>
        <v>#NAME?</v>
      </c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  <c r="DZ3" s="152"/>
      <c r="EA3" s="152"/>
      <c r="EB3" s="152"/>
      <c r="EC3" s="152"/>
      <c r="ED3" s="152"/>
      <c r="EE3" s="152"/>
      <c r="EF3" s="152"/>
      <c r="EG3" s="152"/>
      <c r="EH3" s="152"/>
      <c r="EI3" s="152"/>
      <c r="EJ3" s="152"/>
      <c r="EK3" s="152"/>
      <c r="EL3" s="152"/>
      <c r="EM3" s="152"/>
      <c r="EN3" s="152"/>
      <c r="EO3" s="152"/>
      <c r="EP3" s="152"/>
      <c r="EQ3" s="152"/>
      <c r="ER3" s="152"/>
      <c r="ES3" s="152"/>
      <c r="ET3" s="152"/>
      <c r="EU3" s="152"/>
      <c r="EV3" s="152"/>
      <c r="EW3" s="152"/>
      <c r="EX3" s="152"/>
      <c r="EY3" s="152"/>
      <c r="EZ3" s="152"/>
      <c r="FA3" s="152"/>
      <c r="FB3" s="152"/>
      <c r="FC3" s="152"/>
      <c r="FD3" s="152"/>
      <c r="FE3" s="152"/>
      <c r="FF3" s="152"/>
      <c r="FG3" s="152"/>
      <c r="FH3" s="152"/>
      <c r="FI3" s="152"/>
      <c r="FJ3" s="152"/>
      <c r="FK3" s="152"/>
      <c r="FL3" s="152"/>
      <c r="FM3" s="152"/>
      <c r="FN3" s="152"/>
      <c r="FO3" s="152"/>
      <c r="FP3" s="152"/>
      <c r="FQ3" s="152"/>
      <c r="FR3" s="152"/>
      <c r="FS3" s="152"/>
      <c r="FT3" s="152"/>
      <c r="FU3" s="152"/>
      <c r="FV3" s="152"/>
      <c r="FW3" s="152"/>
      <c r="FX3" s="152"/>
      <c r="FY3" s="152"/>
      <c r="FZ3" s="152"/>
      <c r="GA3" s="152"/>
      <c r="GB3" s="152"/>
      <c r="GC3" s="152"/>
      <c r="GD3" s="152"/>
      <c r="GE3" s="152"/>
      <c r="GF3" s="152"/>
      <c r="GG3" s="152"/>
      <c r="GH3" s="152"/>
      <c r="GI3" s="152"/>
      <c r="GJ3" s="152"/>
      <c r="GK3" s="152"/>
      <c r="GL3" s="152"/>
      <c r="GM3" s="152"/>
      <c r="GN3" s="152"/>
      <c r="GO3" s="152"/>
      <c r="GP3" s="152"/>
      <c r="GQ3" s="152"/>
      <c r="GR3" s="152"/>
      <c r="GS3" s="152"/>
      <c r="GT3" s="152"/>
      <c r="GU3" s="152"/>
      <c r="GV3" s="152"/>
      <c r="GW3" s="152"/>
      <c r="GX3" s="152"/>
      <c r="GY3" s="152"/>
      <c r="GZ3" s="152"/>
      <c r="HA3" s="152"/>
      <c r="HB3" s="152"/>
      <c r="HC3" s="152"/>
      <c r="HD3" s="152"/>
      <c r="HE3" s="152"/>
      <c r="HF3" s="152"/>
      <c r="HG3" s="152"/>
      <c r="HH3" s="152"/>
      <c r="HI3" s="152"/>
      <c r="HJ3" s="152"/>
      <c r="HK3" s="152"/>
      <c r="HL3" s="152"/>
      <c r="HM3" s="152"/>
      <c r="HN3" s="152"/>
      <c r="HO3" s="152"/>
      <c r="HP3" s="152"/>
      <c r="HQ3" s="152"/>
      <c r="HR3" s="152"/>
      <c r="HS3" s="152"/>
      <c r="HT3" s="152"/>
      <c r="HU3" s="152"/>
      <c r="HV3" s="152"/>
      <c r="HW3" s="152"/>
      <c r="HX3" s="152"/>
      <c r="HY3" s="152"/>
      <c r="HZ3" s="152"/>
      <c r="IA3" s="152"/>
      <c r="IB3" s="152"/>
      <c r="IC3" s="152"/>
      <c r="ID3" s="152"/>
      <c r="IE3" s="152"/>
      <c r="IF3" s="152"/>
      <c r="IG3" s="152"/>
      <c r="IH3" s="152"/>
      <c r="II3" s="152"/>
      <c r="IJ3" s="152"/>
      <c r="IK3" s="152"/>
      <c r="IL3" s="152"/>
      <c r="IM3" s="152"/>
      <c r="IN3" s="152"/>
      <c r="IO3" s="152"/>
      <c r="IP3" s="152"/>
      <c r="IQ3" s="152"/>
      <c r="IR3" s="152"/>
      <c r="IS3" s="152"/>
      <c r="IT3" s="152"/>
      <c r="IU3" s="152"/>
      <c r="IV3" s="152"/>
    </row>
    <row r="4" spans="1:256" s="159" customFormat="1" x14ac:dyDescent="0.25">
      <c r="A4" s="154" t="s">
        <v>6</v>
      </c>
      <c r="B4" s="155" t="s">
        <v>7</v>
      </c>
      <c r="C4" s="156">
        <v>0</v>
      </c>
      <c r="D4" s="156">
        <v>0</v>
      </c>
      <c r="E4" s="156">
        <v>0</v>
      </c>
      <c r="F4" s="156">
        <v>0</v>
      </c>
      <c r="G4" s="156">
        <v>0</v>
      </c>
      <c r="H4" s="156">
        <v>0</v>
      </c>
      <c r="I4" s="156">
        <v>0</v>
      </c>
      <c r="J4" s="156">
        <v>0</v>
      </c>
      <c r="K4" s="156">
        <v>0</v>
      </c>
      <c r="L4" s="156">
        <v>0</v>
      </c>
      <c r="M4" s="156">
        <v>0</v>
      </c>
      <c r="N4" s="156">
        <v>0</v>
      </c>
      <c r="O4" s="155" t="s">
        <v>7</v>
      </c>
      <c r="P4" s="156">
        <v>0.63029999999999997</v>
      </c>
      <c r="Q4" s="156">
        <v>0.67859999999999998</v>
      </c>
      <c r="R4" s="156">
        <v>0.74550000000000005</v>
      </c>
      <c r="S4" s="156">
        <v>0.69689999999999996</v>
      </c>
      <c r="T4" s="156">
        <v>0.66849999999999998</v>
      </c>
      <c r="U4" s="156">
        <v>0.6956</v>
      </c>
      <c r="V4" s="156">
        <v>0.62250000000000005</v>
      </c>
      <c r="W4" s="156">
        <v>0.6653</v>
      </c>
      <c r="X4" s="156">
        <v>0.56850000000000001</v>
      </c>
      <c r="Y4" s="156">
        <v>0.37269999999999998</v>
      </c>
      <c r="Z4" s="156">
        <v>0.49530000000000002</v>
      </c>
      <c r="AA4" s="156">
        <v>0.6139</v>
      </c>
      <c r="AB4" s="155" t="s">
        <v>7</v>
      </c>
      <c r="AC4" s="156">
        <v>0.69550000000000001</v>
      </c>
      <c r="AD4" s="156">
        <v>0.55530000000000002</v>
      </c>
      <c r="AE4" s="156">
        <v>0.73380000000000001</v>
      </c>
      <c r="AF4" s="156">
        <v>0.77849999999999997</v>
      </c>
      <c r="AG4" s="156">
        <v>0.80079999999999996</v>
      </c>
      <c r="AH4" s="156">
        <v>0.59119999999999995</v>
      </c>
      <c r="AI4" s="155" t="s">
        <v>7</v>
      </c>
      <c r="AJ4" s="156">
        <v>0.6603</v>
      </c>
      <c r="AK4" s="156">
        <v>0.8024</v>
      </c>
      <c r="AL4" s="156">
        <v>0.85370000000000001</v>
      </c>
      <c r="AM4" s="156">
        <v>0.88360000000000005</v>
      </c>
      <c r="AN4" s="156">
        <v>0.86960000000000004</v>
      </c>
      <c r="AO4" s="157">
        <v>0.84619999999999995</v>
      </c>
      <c r="AP4" s="155" t="s">
        <v>7</v>
      </c>
      <c r="AQ4" s="157">
        <f t="shared" ref="AQ4:BR4" si="1">IFERROR(ROUND((AQ5/AQ6),4),0)</f>
        <v>0.88370000000000004</v>
      </c>
      <c r="AR4" s="156">
        <f t="shared" si="1"/>
        <v>0.85519999999999996</v>
      </c>
      <c r="AS4" s="156">
        <f t="shared" si="1"/>
        <v>0.84189999999999998</v>
      </c>
      <c r="AT4" s="156">
        <f t="shared" si="1"/>
        <v>0.88959999999999995</v>
      </c>
      <c r="AU4" s="156">
        <f t="shared" si="1"/>
        <v>0.879</v>
      </c>
      <c r="AV4" s="158">
        <f t="shared" si="1"/>
        <v>0.83989999999999998</v>
      </c>
      <c r="AW4" s="156">
        <f t="shared" si="1"/>
        <v>0.89090000000000003</v>
      </c>
      <c r="AX4" s="156">
        <f t="shared" si="1"/>
        <v>0.92349999999999999</v>
      </c>
      <c r="AY4" s="156">
        <f t="shared" si="1"/>
        <v>0.8931</v>
      </c>
      <c r="AZ4" s="157">
        <f t="shared" si="1"/>
        <v>0.87060000000000004</v>
      </c>
      <c r="BA4" s="157">
        <f t="shared" si="1"/>
        <v>0.87009999999999998</v>
      </c>
      <c r="BB4" s="154" t="s">
        <v>8</v>
      </c>
      <c r="BC4" s="155" t="s">
        <v>7</v>
      </c>
      <c r="BD4" s="156">
        <f>IFERROR(ROUND((BD5/BD6),4),0)</f>
        <v>0.86960000000000004</v>
      </c>
      <c r="BE4" s="156">
        <f t="shared" si="1"/>
        <v>0.87009999999999998</v>
      </c>
      <c r="BF4" s="156">
        <f t="shared" si="1"/>
        <v>0.9486</v>
      </c>
      <c r="BG4" s="156">
        <f t="shared" si="1"/>
        <v>0.94840000000000002</v>
      </c>
      <c r="BH4" s="156">
        <f t="shared" si="1"/>
        <v>0</v>
      </c>
      <c r="BI4" s="156">
        <f t="shared" si="1"/>
        <v>0</v>
      </c>
      <c r="BJ4" s="156">
        <f t="shared" si="1"/>
        <v>0</v>
      </c>
      <c r="BK4" s="156">
        <f t="shared" si="1"/>
        <v>0</v>
      </c>
      <c r="BL4" s="156">
        <f t="shared" si="1"/>
        <v>0</v>
      </c>
      <c r="BM4" s="156">
        <f t="shared" si="1"/>
        <v>0</v>
      </c>
      <c r="BN4" s="156">
        <f t="shared" si="1"/>
        <v>0</v>
      </c>
      <c r="BO4" s="156">
        <f t="shared" si="1"/>
        <v>0</v>
      </c>
      <c r="BP4" s="156">
        <f t="shared" si="1"/>
        <v>0</v>
      </c>
      <c r="BQ4" s="156">
        <f t="shared" si="1"/>
        <v>0</v>
      </c>
      <c r="BR4" s="156">
        <f t="shared" si="1"/>
        <v>0</v>
      </c>
    </row>
    <row r="5" spans="1:256" s="164" customFormat="1" x14ac:dyDescent="0.2">
      <c r="A5" s="160" t="s">
        <v>9</v>
      </c>
      <c r="B5" s="53"/>
      <c r="C5" s="161">
        <v>0</v>
      </c>
      <c r="D5" s="161">
        <v>0</v>
      </c>
      <c r="E5" s="161">
        <v>0</v>
      </c>
      <c r="F5" s="161">
        <v>0</v>
      </c>
      <c r="G5" s="161">
        <v>0</v>
      </c>
      <c r="H5" s="161">
        <v>0</v>
      </c>
      <c r="I5" s="161">
        <v>0</v>
      </c>
      <c r="J5" s="161">
        <v>237</v>
      </c>
      <c r="K5" s="161">
        <v>224</v>
      </c>
      <c r="L5" s="161">
        <v>690</v>
      </c>
      <c r="M5" s="161">
        <v>454</v>
      </c>
      <c r="N5" s="161">
        <v>735</v>
      </c>
      <c r="O5" s="53"/>
      <c r="P5" s="161">
        <v>977</v>
      </c>
      <c r="Q5" s="161">
        <v>988</v>
      </c>
      <c r="R5" s="161">
        <v>1248</v>
      </c>
      <c r="S5" s="161">
        <v>1129</v>
      </c>
      <c r="T5" s="161">
        <v>1119</v>
      </c>
      <c r="U5" s="161">
        <v>1131</v>
      </c>
      <c r="V5" s="161">
        <v>1042</v>
      </c>
      <c r="W5" s="161">
        <v>1155</v>
      </c>
      <c r="X5" s="161">
        <v>987</v>
      </c>
      <c r="Y5" s="161">
        <v>647</v>
      </c>
      <c r="Z5" s="161">
        <v>852</v>
      </c>
      <c r="AA5" s="161">
        <v>1059</v>
      </c>
      <c r="AB5" s="53"/>
      <c r="AC5" s="161">
        <v>1199</v>
      </c>
      <c r="AD5" s="161">
        <v>798</v>
      </c>
      <c r="AE5" s="161">
        <v>1265</v>
      </c>
      <c r="AF5" s="161">
        <v>1286</v>
      </c>
      <c r="AG5" s="161">
        <v>1371</v>
      </c>
      <c r="AH5" s="161">
        <v>985</v>
      </c>
      <c r="AI5" s="53"/>
      <c r="AJ5" s="161">
        <v>1143</v>
      </c>
      <c r="AK5" s="161">
        <v>1393</v>
      </c>
      <c r="AL5" s="161">
        <v>1482</v>
      </c>
      <c r="AM5" s="161">
        <v>1534</v>
      </c>
      <c r="AN5" s="161">
        <v>1461</v>
      </c>
      <c r="AO5" s="161">
        <v>1469</v>
      </c>
      <c r="AP5" s="53"/>
      <c r="AQ5" s="161">
        <v>1520</v>
      </c>
      <c r="AR5" s="161">
        <v>1329</v>
      </c>
      <c r="AS5" s="161">
        <v>1448</v>
      </c>
      <c r="AT5" s="161">
        <v>1451</v>
      </c>
      <c r="AU5" s="161">
        <v>1526</v>
      </c>
      <c r="AV5" s="161">
        <v>1390</v>
      </c>
      <c r="AW5" s="161">
        <v>1503</v>
      </c>
      <c r="AX5" s="161">
        <v>1546</v>
      </c>
      <c r="AY5" s="161">
        <v>1403</v>
      </c>
      <c r="AZ5" s="162">
        <v>713</v>
      </c>
      <c r="BA5" s="162">
        <v>1460</v>
      </c>
      <c r="BB5" s="160" t="s">
        <v>9</v>
      </c>
      <c r="BC5" s="53"/>
      <c r="BD5" s="162">
        <f>BA5-AZ5</f>
        <v>747</v>
      </c>
      <c r="BE5" s="162">
        <f>BA5</f>
        <v>1460</v>
      </c>
      <c r="BF5" s="161">
        <v>1495</v>
      </c>
      <c r="BG5" s="161">
        <v>1581</v>
      </c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63"/>
      <c r="EL5" s="163"/>
      <c r="EM5" s="163"/>
      <c r="EN5" s="163"/>
      <c r="EO5" s="163"/>
      <c r="EP5" s="163"/>
      <c r="EQ5" s="163"/>
      <c r="ER5" s="163"/>
      <c r="ES5" s="163"/>
      <c r="ET5" s="163"/>
      <c r="EU5" s="163"/>
      <c r="EV5" s="163"/>
      <c r="EW5" s="163"/>
      <c r="EX5" s="163"/>
      <c r="EY5" s="163"/>
      <c r="EZ5" s="163"/>
      <c r="FA5" s="163"/>
      <c r="FB5" s="163"/>
      <c r="FC5" s="163"/>
      <c r="FD5" s="163"/>
      <c r="FE5" s="163"/>
      <c r="FF5" s="163"/>
      <c r="FG5" s="163"/>
      <c r="FH5" s="163"/>
      <c r="FI5" s="163"/>
      <c r="FJ5" s="163"/>
      <c r="FK5" s="163"/>
      <c r="FL5" s="163"/>
      <c r="FM5" s="163"/>
      <c r="FN5" s="163"/>
      <c r="FO5" s="163"/>
      <c r="FP5" s="163"/>
      <c r="FQ5" s="163"/>
      <c r="FR5" s="163"/>
      <c r="FS5" s="163"/>
      <c r="FT5" s="163"/>
      <c r="FU5" s="163"/>
      <c r="FV5" s="163"/>
      <c r="FW5" s="163"/>
      <c r="FX5" s="163"/>
      <c r="FY5" s="163"/>
      <c r="FZ5" s="163"/>
      <c r="GA5" s="163"/>
      <c r="GB5" s="163"/>
      <c r="GC5" s="163"/>
      <c r="GD5" s="163"/>
      <c r="GE5" s="163"/>
      <c r="GF5" s="163"/>
      <c r="GG5" s="163"/>
      <c r="GH5" s="163"/>
      <c r="GI5" s="163"/>
      <c r="GJ5" s="163"/>
      <c r="GK5" s="163"/>
      <c r="GL5" s="163"/>
      <c r="GM5" s="163"/>
      <c r="GN5" s="163"/>
      <c r="GO5" s="163"/>
      <c r="GP5" s="163"/>
      <c r="GQ5" s="163"/>
      <c r="GR5" s="163"/>
      <c r="GS5" s="163"/>
      <c r="GT5" s="163"/>
      <c r="GU5" s="163"/>
      <c r="GV5" s="163"/>
      <c r="GW5" s="163"/>
      <c r="GX5" s="163"/>
      <c r="GY5" s="163"/>
      <c r="GZ5" s="163"/>
      <c r="HA5" s="163"/>
      <c r="HB5" s="163"/>
      <c r="HC5" s="163"/>
      <c r="HD5" s="163"/>
      <c r="HE5" s="163"/>
      <c r="HF5" s="163"/>
      <c r="HG5" s="163"/>
      <c r="HH5" s="163"/>
      <c r="HI5" s="163"/>
      <c r="HJ5" s="163"/>
      <c r="HK5" s="163"/>
      <c r="HL5" s="163"/>
      <c r="HM5" s="163"/>
      <c r="HN5" s="163"/>
      <c r="HO5" s="163"/>
      <c r="HP5" s="163"/>
      <c r="HQ5" s="163"/>
      <c r="HR5" s="163"/>
      <c r="HS5" s="163"/>
      <c r="HT5" s="163"/>
      <c r="HU5" s="163"/>
      <c r="HV5" s="163"/>
      <c r="HW5" s="163"/>
      <c r="HX5" s="163"/>
      <c r="HY5" s="163"/>
      <c r="HZ5" s="163"/>
      <c r="IA5" s="163"/>
      <c r="IB5" s="163"/>
      <c r="IC5" s="163"/>
      <c r="ID5" s="163"/>
      <c r="IE5" s="163"/>
      <c r="IF5" s="163"/>
      <c r="IG5" s="163"/>
      <c r="IH5" s="163"/>
      <c r="II5" s="163"/>
      <c r="IJ5" s="163"/>
      <c r="IK5" s="163"/>
      <c r="IL5" s="163"/>
      <c r="IM5" s="163"/>
      <c r="IN5" s="163"/>
      <c r="IO5" s="163"/>
      <c r="IP5" s="163"/>
      <c r="IQ5" s="163"/>
      <c r="IR5" s="163"/>
      <c r="IS5" s="163"/>
      <c r="IT5" s="163"/>
      <c r="IU5" s="163"/>
      <c r="IV5" s="163"/>
    </row>
    <row r="6" spans="1:256" s="164" customFormat="1" x14ac:dyDescent="0.2">
      <c r="A6" s="160" t="s">
        <v>10</v>
      </c>
      <c r="B6" s="53"/>
      <c r="C6" s="161">
        <v>0</v>
      </c>
      <c r="D6" s="161">
        <v>0</v>
      </c>
      <c r="E6" s="161">
        <v>0</v>
      </c>
      <c r="F6" s="161">
        <v>0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53"/>
      <c r="P6" s="161">
        <v>1550</v>
      </c>
      <c r="Q6" s="161">
        <v>1456</v>
      </c>
      <c r="R6" s="161">
        <v>1674</v>
      </c>
      <c r="S6" s="161">
        <v>1620</v>
      </c>
      <c r="T6" s="161">
        <v>1674</v>
      </c>
      <c r="U6" s="161">
        <v>1626</v>
      </c>
      <c r="V6" s="161">
        <v>1674</v>
      </c>
      <c r="W6" s="161">
        <v>1736</v>
      </c>
      <c r="X6" s="161">
        <v>1736</v>
      </c>
      <c r="Y6" s="161">
        <v>1736</v>
      </c>
      <c r="Z6" s="161">
        <v>1720</v>
      </c>
      <c r="AA6" s="161">
        <v>1725</v>
      </c>
      <c r="AB6" s="53"/>
      <c r="AC6" s="161">
        <v>1724</v>
      </c>
      <c r="AD6" s="161">
        <v>1437</v>
      </c>
      <c r="AE6" s="161">
        <v>1724</v>
      </c>
      <c r="AF6" s="161">
        <v>1652</v>
      </c>
      <c r="AG6" s="161">
        <v>1712</v>
      </c>
      <c r="AH6" s="161">
        <v>1666</v>
      </c>
      <c r="AI6" s="53"/>
      <c r="AJ6" s="161">
        <v>1731</v>
      </c>
      <c r="AK6" s="161">
        <v>1736</v>
      </c>
      <c r="AL6" s="161">
        <v>1736</v>
      </c>
      <c r="AM6" s="161">
        <v>1736</v>
      </c>
      <c r="AN6" s="161">
        <v>1680</v>
      </c>
      <c r="AO6" s="161">
        <v>1736</v>
      </c>
      <c r="AP6" s="53"/>
      <c r="AQ6" s="161">
        <v>1720</v>
      </c>
      <c r="AR6" s="161">
        <v>1554</v>
      </c>
      <c r="AS6" s="161">
        <v>1720</v>
      </c>
      <c r="AT6" s="161">
        <v>1631</v>
      </c>
      <c r="AU6" s="161">
        <v>1736</v>
      </c>
      <c r="AV6" s="161">
        <v>1655</v>
      </c>
      <c r="AW6" s="161">
        <v>1687</v>
      </c>
      <c r="AX6" s="161">
        <v>1674</v>
      </c>
      <c r="AY6" s="161">
        <v>1571</v>
      </c>
      <c r="AZ6" s="162">
        <v>819</v>
      </c>
      <c r="BA6" s="162">
        <v>1678</v>
      </c>
      <c r="BB6" s="160" t="s">
        <v>10</v>
      </c>
      <c r="BC6" s="53"/>
      <c r="BD6" s="162">
        <f>BA6-AZ6</f>
        <v>859</v>
      </c>
      <c r="BE6" s="162">
        <f>BA6</f>
        <v>1678</v>
      </c>
      <c r="BF6" s="161">
        <v>1576</v>
      </c>
      <c r="BG6" s="161">
        <v>1667</v>
      </c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3"/>
      <c r="EO6" s="163"/>
      <c r="EP6" s="163"/>
      <c r="EQ6" s="163"/>
      <c r="ER6" s="163"/>
      <c r="ES6" s="163"/>
      <c r="ET6" s="163"/>
      <c r="EU6" s="163"/>
      <c r="EV6" s="163"/>
      <c r="EW6" s="163"/>
      <c r="EX6" s="163"/>
      <c r="EY6" s="163"/>
      <c r="EZ6" s="163"/>
      <c r="FA6" s="163"/>
      <c r="FB6" s="163"/>
      <c r="FC6" s="163"/>
      <c r="FD6" s="163"/>
      <c r="FE6" s="163"/>
      <c r="FF6" s="163"/>
      <c r="FG6" s="163"/>
      <c r="FH6" s="163"/>
      <c r="FI6" s="163"/>
      <c r="FJ6" s="163"/>
      <c r="FK6" s="163"/>
      <c r="FL6" s="163"/>
      <c r="FM6" s="163"/>
      <c r="FN6" s="163"/>
      <c r="FO6" s="163"/>
      <c r="FP6" s="163"/>
      <c r="FQ6" s="163"/>
      <c r="FR6" s="163"/>
      <c r="FS6" s="163"/>
      <c r="FT6" s="163"/>
      <c r="FU6" s="163"/>
      <c r="FV6" s="163"/>
      <c r="FW6" s="163"/>
      <c r="FX6" s="163"/>
      <c r="FY6" s="163"/>
      <c r="FZ6" s="163"/>
      <c r="GA6" s="163"/>
      <c r="GB6" s="163"/>
      <c r="GC6" s="163"/>
      <c r="GD6" s="163"/>
      <c r="GE6" s="163"/>
      <c r="GF6" s="163"/>
      <c r="GG6" s="163"/>
      <c r="GH6" s="163"/>
      <c r="GI6" s="163"/>
      <c r="GJ6" s="163"/>
      <c r="GK6" s="163"/>
      <c r="GL6" s="163"/>
      <c r="GM6" s="163"/>
      <c r="GN6" s="163"/>
      <c r="GO6" s="163"/>
      <c r="GP6" s="163"/>
      <c r="GQ6" s="163"/>
      <c r="GR6" s="163"/>
      <c r="GS6" s="163"/>
      <c r="GT6" s="163"/>
      <c r="GU6" s="163"/>
      <c r="GV6" s="163"/>
      <c r="GW6" s="163"/>
      <c r="GX6" s="163"/>
      <c r="GY6" s="163"/>
      <c r="GZ6" s="163"/>
      <c r="HA6" s="163"/>
      <c r="HB6" s="163"/>
      <c r="HC6" s="163"/>
      <c r="HD6" s="163"/>
      <c r="HE6" s="163"/>
      <c r="HF6" s="163"/>
      <c r="HG6" s="163"/>
      <c r="HH6" s="163"/>
      <c r="HI6" s="163"/>
      <c r="HJ6" s="163"/>
      <c r="HK6" s="163"/>
      <c r="HL6" s="163"/>
      <c r="HM6" s="163"/>
      <c r="HN6" s="163"/>
      <c r="HO6" s="163"/>
      <c r="HP6" s="163"/>
      <c r="HQ6" s="163"/>
      <c r="HR6" s="163"/>
      <c r="HS6" s="163"/>
      <c r="HT6" s="163"/>
      <c r="HU6" s="163"/>
      <c r="HV6" s="163"/>
      <c r="HW6" s="163"/>
      <c r="HX6" s="163"/>
      <c r="HY6" s="163"/>
      <c r="HZ6" s="163"/>
      <c r="IA6" s="163"/>
      <c r="IB6" s="163"/>
      <c r="IC6" s="163"/>
      <c r="ID6" s="163"/>
      <c r="IE6" s="163"/>
      <c r="IF6" s="163"/>
      <c r="IG6" s="163"/>
      <c r="IH6" s="163"/>
      <c r="II6" s="163"/>
      <c r="IJ6" s="163"/>
      <c r="IK6" s="163"/>
      <c r="IL6" s="163"/>
      <c r="IM6" s="163"/>
      <c r="IN6" s="163"/>
      <c r="IO6" s="163"/>
      <c r="IP6" s="163"/>
      <c r="IQ6" s="163"/>
      <c r="IR6" s="163"/>
      <c r="IS6" s="163"/>
      <c r="IT6" s="163"/>
      <c r="IU6" s="163"/>
      <c r="IV6" s="163"/>
    </row>
    <row r="7" spans="1:256" s="169" customFormat="1" x14ac:dyDescent="0.25">
      <c r="A7" s="165" t="s">
        <v>11</v>
      </c>
      <c r="B7" s="166" t="s">
        <v>12</v>
      </c>
      <c r="C7" s="167">
        <v>0</v>
      </c>
      <c r="D7" s="167">
        <v>0</v>
      </c>
      <c r="E7" s="167">
        <v>0</v>
      </c>
      <c r="F7" s="167">
        <v>0</v>
      </c>
      <c r="G7" s="167">
        <v>0</v>
      </c>
      <c r="H7" s="167">
        <v>0</v>
      </c>
      <c r="I7" s="167">
        <v>0</v>
      </c>
      <c r="J7" s="167">
        <v>1</v>
      </c>
      <c r="K7" s="167">
        <v>0.95</v>
      </c>
      <c r="L7" s="167">
        <v>3.17</v>
      </c>
      <c r="M7" s="167">
        <v>2.95</v>
      </c>
      <c r="N7" s="167">
        <v>3.22</v>
      </c>
      <c r="O7" s="166" t="s">
        <v>12</v>
      </c>
      <c r="P7" s="167">
        <v>2.37</v>
      </c>
      <c r="Q7" s="167">
        <v>2.91</v>
      </c>
      <c r="R7" s="167">
        <v>6.06</v>
      </c>
      <c r="S7" s="167">
        <v>6.27</v>
      </c>
      <c r="T7" s="167">
        <v>5.89</v>
      </c>
      <c r="U7" s="167">
        <v>6.25</v>
      </c>
      <c r="V7" s="167">
        <v>5.51</v>
      </c>
      <c r="W7" s="167">
        <v>4.29</v>
      </c>
      <c r="X7" s="167">
        <v>3.63</v>
      </c>
      <c r="Y7" s="167">
        <v>2.83</v>
      </c>
      <c r="Z7" s="167">
        <v>3.91</v>
      </c>
      <c r="AA7" s="167">
        <v>4</v>
      </c>
      <c r="AB7" s="166" t="s">
        <v>12</v>
      </c>
      <c r="AC7" s="167">
        <v>3.46</v>
      </c>
      <c r="AD7" s="167">
        <v>5.15</v>
      </c>
      <c r="AE7" s="167">
        <v>3.49</v>
      </c>
      <c r="AF7" s="167">
        <v>3.72</v>
      </c>
      <c r="AG7" s="167">
        <v>3.8</v>
      </c>
      <c r="AH7" s="167">
        <v>4.46</v>
      </c>
      <c r="AI7" s="166" t="s">
        <v>12</v>
      </c>
      <c r="AJ7" s="167">
        <v>4.1100000000000003</v>
      </c>
      <c r="AK7" s="167">
        <v>3.74</v>
      </c>
      <c r="AL7" s="167">
        <v>4.0599999999999996</v>
      </c>
      <c r="AM7" s="167">
        <v>3.91</v>
      </c>
      <c r="AN7" s="167">
        <v>4.16</v>
      </c>
      <c r="AO7" s="167">
        <v>4.42</v>
      </c>
      <c r="AP7" s="166" t="s">
        <v>12</v>
      </c>
      <c r="AQ7" s="167">
        <f>IFERROR(ROUND((AQ8/AQ9),2),0)</f>
        <v>4.2699999999999996</v>
      </c>
      <c r="AR7" s="167">
        <f t="shared" ref="AR7:BR7" si="2">IFERROR(ROUND((AR8/AR9),2),0)</f>
        <v>4.22</v>
      </c>
      <c r="AS7" s="167">
        <f t="shared" si="2"/>
        <v>3.93</v>
      </c>
      <c r="AT7" s="167">
        <f t="shared" si="2"/>
        <v>4.76</v>
      </c>
      <c r="AU7" s="167">
        <f t="shared" si="2"/>
        <v>4.6399999999999997</v>
      </c>
      <c r="AV7" s="167">
        <f t="shared" si="2"/>
        <v>4.6500000000000004</v>
      </c>
      <c r="AW7" s="167">
        <f t="shared" si="2"/>
        <v>4.7</v>
      </c>
      <c r="AX7" s="167">
        <f t="shared" si="2"/>
        <v>4.1900000000000004</v>
      </c>
      <c r="AY7" s="167">
        <f t="shared" si="2"/>
        <v>4.16</v>
      </c>
      <c r="AZ7" s="168">
        <f t="shared" si="2"/>
        <v>5.0199999999999996</v>
      </c>
      <c r="BA7" s="167">
        <f t="shared" si="2"/>
        <v>4.59</v>
      </c>
      <c r="BB7" s="165" t="s">
        <v>13</v>
      </c>
      <c r="BC7" s="166" t="s">
        <v>12</v>
      </c>
      <c r="BD7" s="167">
        <f>IFERROR(ROUND((BD8/BD9),2),0)</f>
        <v>4.24</v>
      </c>
      <c r="BE7" s="167">
        <f t="shared" si="2"/>
        <v>4.59</v>
      </c>
      <c r="BF7" s="167">
        <f t="shared" si="2"/>
        <v>4.7</v>
      </c>
      <c r="BG7" s="167">
        <f t="shared" si="2"/>
        <v>3.93</v>
      </c>
      <c r="BH7" s="167">
        <f t="shared" si="2"/>
        <v>0</v>
      </c>
      <c r="BI7" s="167">
        <f t="shared" si="2"/>
        <v>0</v>
      </c>
      <c r="BJ7" s="167">
        <f t="shared" si="2"/>
        <v>0</v>
      </c>
      <c r="BK7" s="167">
        <f t="shared" si="2"/>
        <v>0</v>
      </c>
      <c r="BL7" s="167">
        <f t="shared" si="2"/>
        <v>0</v>
      </c>
      <c r="BM7" s="167">
        <f t="shared" si="2"/>
        <v>0</v>
      </c>
      <c r="BN7" s="167">
        <f t="shared" si="2"/>
        <v>0</v>
      </c>
      <c r="BO7" s="167">
        <f t="shared" si="2"/>
        <v>0</v>
      </c>
      <c r="BP7" s="167">
        <f t="shared" si="2"/>
        <v>0</v>
      </c>
      <c r="BQ7" s="167">
        <f t="shared" si="2"/>
        <v>0</v>
      </c>
      <c r="BR7" s="167">
        <f t="shared" si="2"/>
        <v>0</v>
      </c>
    </row>
    <row r="8" spans="1:256" s="164" customFormat="1" x14ac:dyDescent="0.2">
      <c r="A8" s="160" t="s">
        <v>9</v>
      </c>
      <c r="B8" s="53"/>
      <c r="C8" s="161">
        <v>0</v>
      </c>
      <c r="D8" s="161">
        <v>0</v>
      </c>
      <c r="E8" s="161">
        <v>0</v>
      </c>
      <c r="F8" s="161">
        <v>0</v>
      </c>
      <c r="G8" s="161">
        <v>0</v>
      </c>
      <c r="H8" s="161">
        <v>0</v>
      </c>
      <c r="I8" s="161">
        <v>0</v>
      </c>
      <c r="J8" s="161">
        <v>237</v>
      </c>
      <c r="K8" s="161">
        <v>224</v>
      </c>
      <c r="L8" s="161">
        <v>690</v>
      </c>
      <c r="M8" s="161">
        <v>454</v>
      </c>
      <c r="N8" s="161">
        <v>735</v>
      </c>
      <c r="O8" s="53"/>
      <c r="P8" s="161">
        <v>977</v>
      </c>
      <c r="Q8" s="161">
        <v>988</v>
      </c>
      <c r="R8" s="161">
        <v>1248</v>
      </c>
      <c r="S8" s="161">
        <v>1129</v>
      </c>
      <c r="T8" s="161">
        <v>1119</v>
      </c>
      <c r="U8" s="161">
        <v>1131</v>
      </c>
      <c r="V8" s="161">
        <v>1042</v>
      </c>
      <c r="W8" s="161">
        <v>1155</v>
      </c>
      <c r="X8" s="161">
        <v>987</v>
      </c>
      <c r="Y8" s="161">
        <v>647</v>
      </c>
      <c r="Z8" s="161">
        <v>852</v>
      </c>
      <c r="AA8" s="161">
        <v>1059</v>
      </c>
      <c r="AB8" s="53"/>
      <c r="AC8" s="161">
        <v>1199</v>
      </c>
      <c r="AD8" s="161">
        <v>798</v>
      </c>
      <c r="AE8" s="161">
        <v>1265</v>
      </c>
      <c r="AF8" s="161">
        <v>1286</v>
      </c>
      <c r="AG8" s="161">
        <v>1371</v>
      </c>
      <c r="AH8" s="161">
        <v>985</v>
      </c>
      <c r="AI8" s="53"/>
      <c r="AJ8" s="161">
        <v>1143</v>
      </c>
      <c r="AK8" s="161">
        <v>1393</v>
      </c>
      <c r="AL8" s="161">
        <v>1482</v>
      </c>
      <c r="AM8" s="161">
        <v>1534</v>
      </c>
      <c r="AN8" s="161">
        <v>1461</v>
      </c>
      <c r="AO8" s="161">
        <v>1469</v>
      </c>
      <c r="AP8" s="53"/>
      <c r="AQ8" s="161">
        <f t="shared" ref="AQ8:AY8" si="3">AQ5</f>
        <v>1520</v>
      </c>
      <c r="AR8" s="161">
        <f t="shared" si="3"/>
        <v>1329</v>
      </c>
      <c r="AS8" s="161">
        <f t="shared" si="3"/>
        <v>1448</v>
      </c>
      <c r="AT8" s="161">
        <f t="shared" si="3"/>
        <v>1451</v>
      </c>
      <c r="AU8" s="161">
        <f t="shared" si="3"/>
        <v>1526</v>
      </c>
      <c r="AV8" s="161">
        <f t="shared" si="3"/>
        <v>1390</v>
      </c>
      <c r="AW8" s="161">
        <f t="shared" si="3"/>
        <v>1503</v>
      </c>
      <c r="AX8" s="161">
        <f t="shared" si="3"/>
        <v>1546</v>
      </c>
      <c r="AY8" s="161">
        <f t="shared" si="3"/>
        <v>1403</v>
      </c>
      <c r="AZ8" s="162">
        <f>AZ5</f>
        <v>713</v>
      </c>
      <c r="BA8" s="162">
        <f>BA5</f>
        <v>1460</v>
      </c>
      <c r="BB8" s="160" t="s">
        <v>9</v>
      </c>
      <c r="BC8" s="53"/>
      <c r="BD8" s="162">
        <f>BD5</f>
        <v>747</v>
      </c>
      <c r="BE8" s="162">
        <f>BA8</f>
        <v>1460</v>
      </c>
      <c r="BF8" s="161">
        <v>1494</v>
      </c>
      <c r="BG8" s="161">
        <f>BG5</f>
        <v>1581</v>
      </c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3"/>
      <c r="EA8" s="163"/>
      <c r="EB8" s="163"/>
      <c r="EC8" s="163"/>
      <c r="ED8" s="163"/>
      <c r="EE8" s="163"/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3"/>
      <c r="EU8" s="163"/>
      <c r="EV8" s="163"/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3"/>
      <c r="FH8" s="163"/>
      <c r="FI8" s="163"/>
      <c r="FJ8" s="163"/>
      <c r="FK8" s="163"/>
      <c r="FL8" s="163"/>
      <c r="FM8" s="163"/>
      <c r="FN8" s="163"/>
      <c r="FO8" s="163"/>
      <c r="FP8" s="163"/>
      <c r="FQ8" s="163"/>
      <c r="FR8" s="163"/>
      <c r="FS8" s="163"/>
      <c r="FT8" s="163"/>
      <c r="FU8" s="163"/>
      <c r="FV8" s="163"/>
      <c r="FW8" s="163"/>
      <c r="FX8" s="163"/>
      <c r="FY8" s="163"/>
      <c r="FZ8" s="163"/>
      <c r="GA8" s="163"/>
      <c r="GB8" s="163"/>
      <c r="GC8" s="163"/>
      <c r="GD8" s="163"/>
      <c r="GE8" s="163"/>
      <c r="GF8" s="163"/>
      <c r="GG8" s="163"/>
      <c r="GH8" s="163"/>
      <c r="GI8" s="163"/>
      <c r="GJ8" s="163"/>
      <c r="GK8" s="163"/>
      <c r="GL8" s="163"/>
      <c r="GM8" s="163"/>
      <c r="GN8" s="163"/>
      <c r="GO8" s="163"/>
      <c r="GP8" s="163"/>
      <c r="GQ8" s="163"/>
      <c r="GR8" s="163"/>
      <c r="GS8" s="163"/>
      <c r="GT8" s="163"/>
      <c r="GU8" s="163"/>
      <c r="GV8" s="163"/>
      <c r="GW8" s="163"/>
      <c r="GX8" s="163"/>
      <c r="GY8" s="163"/>
      <c r="GZ8" s="163"/>
      <c r="HA8" s="163"/>
      <c r="HB8" s="163"/>
      <c r="HC8" s="163"/>
      <c r="HD8" s="163"/>
      <c r="HE8" s="163"/>
      <c r="HF8" s="163"/>
      <c r="HG8" s="163"/>
      <c r="HH8" s="163"/>
      <c r="HI8" s="163"/>
      <c r="HJ8" s="163"/>
      <c r="HK8" s="163"/>
      <c r="HL8" s="163"/>
      <c r="HM8" s="163"/>
      <c r="HN8" s="163"/>
      <c r="HO8" s="163"/>
      <c r="HP8" s="163"/>
      <c r="HQ8" s="163"/>
      <c r="HR8" s="163"/>
      <c r="HS8" s="163"/>
      <c r="HT8" s="163"/>
      <c r="HU8" s="163"/>
      <c r="HV8" s="163"/>
      <c r="HW8" s="163"/>
      <c r="HX8" s="163"/>
      <c r="HY8" s="163"/>
      <c r="HZ8" s="163"/>
      <c r="IA8" s="163"/>
      <c r="IB8" s="163"/>
      <c r="IC8" s="163"/>
      <c r="ID8" s="163"/>
      <c r="IE8" s="163"/>
      <c r="IF8" s="163"/>
      <c r="IG8" s="163"/>
      <c r="IH8" s="163"/>
      <c r="II8" s="163"/>
      <c r="IJ8" s="163"/>
      <c r="IK8" s="163"/>
      <c r="IL8" s="163"/>
      <c r="IM8" s="163"/>
      <c r="IN8" s="163"/>
      <c r="IO8" s="163"/>
      <c r="IP8" s="163"/>
      <c r="IQ8" s="163"/>
      <c r="IR8" s="163"/>
      <c r="IS8" s="163"/>
      <c r="IT8" s="163"/>
      <c r="IU8" s="163"/>
      <c r="IV8" s="163"/>
    </row>
    <row r="9" spans="1:256" s="164" customFormat="1" x14ac:dyDescent="0.2">
      <c r="A9" s="160" t="s">
        <v>14</v>
      </c>
      <c r="B9" s="53"/>
      <c r="C9" s="161">
        <v>0</v>
      </c>
      <c r="D9" s="161">
        <v>0</v>
      </c>
      <c r="E9" s="161">
        <v>0</v>
      </c>
      <c r="F9" s="161">
        <v>0</v>
      </c>
      <c r="G9" s="161">
        <v>0</v>
      </c>
      <c r="H9" s="161">
        <v>0</v>
      </c>
      <c r="I9" s="161">
        <v>0</v>
      </c>
      <c r="J9" s="161">
        <v>236</v>
      </c>
      <c r="K9" s="161">
        <v>235</v>
      </c>
      <c r="L9" s="161">
        <v>218</v>
      </c>
      <c r="M9" s="161">
        <v>154</v>
      </c>
      <c r="N9" s="161">
        <v>228</v>
      </c>
      <c r="O9" s="53"/>
      <c r="P9" s="161">
        <v>412</v>
      </c>
      <c r="Q9" s="161">
        <v>339</v>
      </c>
      <c r="R9" s="161">
        <v>206</v>
      </c>
      <c r="S9" s="161">
        <v>180</v>
      </c>
      <c r="T9" s="161">
        <v>190</v>
      </c>
      <c r="U9" s="161">
        <v>181</v>
      </c>
      <c r="V9" s="161">
        <v>189</v>
      </c>
      <c r="W9" s="161">
        <v>269</v>
      </c>
      <c r="X9" s="161">
        <v>272</v>
      </c>
      <c r="Y9" s="161">
        <v>229</v>
      </c>
      <c r="Z9" s="161">
        <v>218</v>
      </c>
      <c r="AA9" s="161">
        <v>265</v>
      </c>
      <c r="AB9" s="53"/>
      <c r="AC9" s="161">
        <v>347</v>
      </c>
      <c r="AD9" s="161">
        <v>155</v>
      </c>
      <c r="AE9" s="161">
        <v>362</v>
      </c>
      <c r="AF9" s="161">
        <v>346</v>
      </c>
      <c r="AG9" s="161">
        <v>361</v>
      </c>
      <c r="AH9" s="161">
        <v>221</v>
      </c>
      <c r="AI9" s="53"/>
      <c r="AJ9" s="161">
        <v>278</v>
      </c>
      <c r="AK9" s="161">
        <v>386</v>
      </c>
      <c r="AL9" s="161">
        <v>365</v>
      </c>
      <c r="AM9" s="161">
        <v>392</v>
      </c>
      <c r="AN9" s="161">
        <v>351</v>
      </c>
      <c r="AO9" s="161">
        <v>332</v>
      </c>
      <c r="AP9" s="53"/>
      <c r="AQ9" s="161">
        <v>356</v>
      </c>
      <c r="AR9" s="161">
        <v>315</v>
      </c>
      <c r="AS9" s="161">
        <v>368</v>
      </c>
      <c r="AT9" s="161">
        <v>305</v>
      </c>
      <c r="AU9" s="161">
        <v>329</v>
      </c>
      <c r="AV9" s="161">
        <v>299</v>
      </c>
      <c r="AW9" s="161">
        <v>320</v>
      </c>
      <c r="AX9" s="161">
        <v>369</v>
      </c>
      <c r="AY9" s="161">
        <v>337</v>
      </c>
      <c r="AZ9" s="162">
        <v>142</v>
      </c>
      <c r="BA9" s="162">
        <v>318</v>
      </c>
      <c r="BB9" s="160" t="s">
        <v>14</v>
      </c>
      <c r="BC9" s="53"/>
      <c r="BD9" s="162">
        <f>BA9-AZ9</f>
        <v>176</v>
      </c>
      <c r="BE9" s="162">
        <f>BA9</f>
        <v>318</v>
      </c>
      <c r="BF9" s="161">
        <v>318</v>
      </c>
      <c r="BG9" s="161">
        <v>402</v>
      </c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3"/>
      <c r="DT9" s="163"/>
      <c r="DU9" s="163"/>
      <c r="DV9" s="163"/>
      <c r="DW9" s="163"/>
      <c r="DX9" s="163"/>
      <c r="DY9" s="163"/>
      <c r="DZ9" s="163"/>
      <c r="EA9" s="163"/>
      <c r="EB9" s="163"/>
      <c r="EC9" s="163"/>
      <c r="ED9" s="163"/>
      <c r="EE9" s="163"/>
      <c r="EF9" s="163"/>
      <c r="EG9" s="163"/>
      <c r="EH9" s="163"/>
      <c r="EI9" s="163"/>
      <c r="EJ9" s="163"/>
      <c r="EK9" s="163"/>
      <c r="EL9" s="163"/>
      <c r="EM9" s="163"/>
      <c r="EN9" s="163"/>
      <c r="EO9" s="163"/>
      <c r="EP9" s="163"/>
      <c r="EQ9" s="163"/>
      <c r="ER9" s="163"/>
      <c r="ES9" s="163"/>
      <c r="ET9" s="163"/>
      <c r="EU9" s="163"/>
      <c r="EV9" s="163"/>
      <c r="EW9" s="163"/>
      <c r="EX9" s="163"/>
      <c r="EY9" s="163"/>
      <c r="EZ9" s="163"/>
      <c r="FA9" s="163"/>
      <c r="FB9" s="163"/>
      <c r="FC9" s="163"/>
      <c r="FD9" s="163"/>
      <c r="FE9" s="163"/>
      <c r="FF9" s="163"/>
      <c r="FG9" s="163"/>
      <c r="FH9" s="163"/>
      <c r="FI9" s="163"/>
      <c r="FJ9" s="163"/>
      <c r="FK9" s="163"/>
      <c r="FL9" s="163"/>
      <c r="FM9" s="163"/>
      <c r="FN9" s="163"/>
      <c r="FO9" s="163"/>
      <c r="FP9" s="163"/>
      <c r="FQ9" s="163"/>
      <c r="FR9" s="163"/>
      <c r="FS9" s="163"/>
      <c r="FT9" s="163"/>
      <c r="FU9" s="163"/>
      <c r="FV9" s="163"/>
      <c r="FW9" s="163"/>
      <c r="FX9" s="163"/>
      <c r="FY9" s="163"/>
      <c r="FZ9" s="163"/>
      <c r="GA9" s="163"/>
      <c r="GB9" s="163"/>
      <c r="GC9" s="163"/>
      <c r="GD9" s="163"/>
      <c r="GE9" s="163"/>
      <c r="GF9" s="163"/>
      <c r="GG9" s="163"/>
      <c r="GH9" s="163"/>
      <c r="GI9" s="163"/>
      <c r="GJ9" s="163"/>
      <c r="GK9" s="163"/>
      <c r="GL9" s="163"/>
      <c r="GM9" s="163"/>
      <c r="GN9" s="163"/>
      <c r="GO9" s="163"/>
      <c r="GP9" s="163"/>
      <c r="GQ9" s="163"/>
      <c r="GR9" s="163"/>
      <c r="GS9" s="163"/>
      <c r="GT9" s="163"/>
      <c r="GU9" s="163"/>
      <c r="GV9" s="163"/>
      <c r="GW9" s="163"/>
      <c r="GX9" s="163"/>
      <c r="GY9" s="163"/>
      <c r="GZ9" s="163"/>
      <c r="HA9" s="163"/>
      <c r="HB9" s="163"/>
      <c r="HC9" s="163"/>
      <c r="HD9" s="163"/>
      <c r="HE9" s="163"/>
      <c r="HF9" s="163"/>
      <c r="HG9" s="163"/>
      <c r="HH9" s="163"/>
      <c r="HI9" s="163"/>
      <c r="HJ9" s="163"/>
      <c r="HK9" s="163"/>
      <c r="HL9" s="163"/>
      <c r="HM9" s="163"/>
      <c r="HN9" s="163"/>
      <c r="HO9" s="163"/>
      <c r="HP9" s="163"/>
      <c r="HQ9" s="163"/>
      <c r="HR9" s="163"/>
      <c r="HS9" s="163"/>
      <c r="HT9" s="163"/>
      <c r="HU9" s="163"/>
      <c r="HV9" s="163"/>
      <c r="HW9" s="163"/>
      <c r="HX9" s="163"/>
      <c r="HY9" s="163"/>
      <c r="HZ9" s="163"/>
      <c r="IA9" s="163"/>
      <c r="IB9" s="163"/>
      <c r="IC9" s="163"/>
      <c r="ID9" s="163"/>
      <c r="IE9" s="163"/>
      <c r="IF9" s="163"/>
      <c r="IG9" s="163"/>
      <c r="IH9" s="163"/>
      <c r="II9" s="163"/>
      <c r="IJ9" s="163"/>
      <c r="IK9" s="163"/>
      <c r="IL9" s="163"/>
      <c r="IM9" s="163"/>
      <c r="IN9" s="163"/>
      <c r="IO9" s="163"/>
      <c r="IP9" s="163"/>
      <c r="IQ9" s="163"/>
      <c r="IR9" s="163"/>
      <c r="IS9" s="163"/>
      <c r="IT9" s="163"/>
      <c r="IU9" s="163"/>
      <c r="IV9" s="163"/>
    </row>
    <row r="10" spans="1:256" s="169" customFormat="1" hidden="1" x14ac:dyDescent="0.25">
      <c r="A10" s="165" t="s">
        <v>15</v>
      </c>
      <c r="B10" s="166" t="s">
        <v>16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 t="s">
        <v>16</v>
      </c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 t="s">
        <v>16</v>
      </c>
      <c r="AC10" s="166"/>
      <c r="AD10" s="166"/>
      <c r="AE10" s="166"/>
      <c r="AF10" s="166"/>
      <c r="AG10" s="166"/>
      <c r="AH10" s="166" t="s">
        <v>17</v>
      </c>
      <c r="AI10" s="166" t="s">
        <v>18</v>
      </c>
      <c r="AJ10" s="166" t="s">
        <v>19</v>
      </c>
      <c r="AK10" s="166" t="s">
        <v>20</v>
      </c>
      <c r="AL10" s="170" t="s">
        <v>21</v>
      </c>
      <c r="AM10" s="166" t="s">
        <v>21</v>
      </c>
      <c r="AN10" s="170" t="s">
        <v>22</v>
      </c>
      <c r="AO10" s="170">
        <v>4.7222222222222221E-2</v>
      </c>
      <c r="AP10" s="166" t="s">
        <v>18</v>
      </c>
      <c r="AQ10" s="171">
        <v>4.5138888888888888E-2</v>
      </c>
      <c r="AR10" s="170">
        <v>3.2986111111111112E-2</v>
      </c>
      <c r="AS10" s="170">
        <v>4.5138888888888888E-2</v>
      </c>
      <c r="AT10" s="170">
        <v>4.7222222222222221E-2</v>
      </c>
      <c r="AU10" s="170">
        <v>4.5138888888888888E-2</v>
      </c>
      <c r="AV10" s="172">
        <v>5.1388888888888894E-2</v>
      </c>
      <c r="AW10" s="172">
        <v>4.027777777777778E-2</v>
      </c>
      <c r="AX10" s="170">
        <v>4.1666666666666664E-2</v>
      </c>
      <c r="AY10" s="170">
        <v>5.6944444444444443E-2</v>
      </c>
      <c r="AZ10" s="170">
        <v>5.9722222222222225E-2</v>
      </c>
      <c r="BA10" s="170">
        <v>5.7638888888888885E-2</v>
      </c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</row>
    <row r="11" spans="1:256" s="169" customFormat="1" x14ac:dyDescent="0.25">
      <c r="A11" s="173" t="s">
        <v>23</v>
      </c>
      <c r="B11" s="174" t="s">
        <v>16</v>
      </c>
      <c r="C11" s="175">
        <v>0</v>
      </c>
      <c r="D11" s="175">
        <v>0</v>
      </c>
      <c r="E11" s="175">
        <v>0</v>
      </c>
      <c r="F11" s="175">
        <v>0</v>
      </c>
      <c r="G11" s="175">
        <v>0</v>
      </c>
      <c r="H11" s="175">
        <v>0</v>
      </c>
      <c r="I11" s="175">
        <v>0</v>
      </c>
      <c r="J11" s="175">
        <v>0</v>
      </c>
      <c r="K11" s="175">
        <v>0</v>
      </c>
      <c r="L11" s="175">
        <v>0</v>
      </c>
      <c r="M11" s="175">
        <v>0</v>
      </c>
      <c r="N11" s="175">
        <v>0</v>
      </c>
      <c r="O11" s="174" t="s">
        <v>16</v>
      </c>
      <c r="P11" s="175">
        <v>33.362741551642081</v>
      </c>
      <c r="Q11" s="175">
        <v>33.077771883289131</v>
      </c>
      <c r="R11" s="175">
        <v>49.650543259557331</v>
      </c>
      <c r="S11" s="175">
        <v>65.447679724494208</v>
      </c>
      <c r="T11" s="175">
        <v>70.098489154824222</v>
      </c>
      <c r="U11" s="175">
        <v>65.641173087981599</v>
      </c>
      <c r="V11" s="175">
        <v>80.193734939759011</v>
      </c>
      <c r="W11" s="175">
        <v>51.797252367353082</v>
      </c>
      <c r="X11" s="175">
        <v>66.125382585751964</v>
      </c>
      <c r="Y11" s="175">
        <v>114.31772471156427</v>
      </c>
      <c r="Z11" s="175">
        <v>95.620932768019358</v>
      </c>
      <c r="AA11" s="175">
        <v>60.377260140087955</v>
      </c>
      <c r="AB11" s="174" t="s">
        <v>16</v>
      </c>
      <c r="AC11" s="175">
        <v>36.356117900790792</v>
      </c>
      <c r="AD11" s="175">
        <v>98.982387898433288</v>
      </c>
      <c r="AE11" s="175">
        <v>30.385543744889617</v>
      </c>
      <c r="AF11" s="175">
        <v>25.402080924855497</v>
      </c>
      <c r="AG11" s="175">
        <v>22.68611388611389</v>
      </c>
      <c r="AH11" s="175">
        <v>74.015480378890402</v>
      </c>
      <c r="AI11" s="174" t="s">
        <v>16</v>
      </c>
      <c r="AJ11" s="175">
        <v>50.746642435256703</v>
      </c>
      <c r="AK11" s="175">
        <v>22.104406779661019</v>
      </c>
      <c r="AL11" s="175">
        <v>16.698456132130723</v>
      </c>
      <c r="AM11" s="175">
        <v>12.361901312811222</v>
      </c>
      <c r="AN11" s="175">
        <v>14.971407543698247</v>
      </c>
      <c r="AO11" s="175">
        <v>19.280434885369893</v>
      </c>
      <c r="AP11" s="174" t="s">
        <v>16</v>
      </c>
      <c r="AQ11" s="175">
        <f t="shared" ref="AQ11:BE11" si="4">IFERROR(((((1-AQ12)*AQ13)/(AQ12))*24),0)</f>
        <v>13.486957112142125</v>
      </c>
      <c r="AR11" s="175">
        <f t="shared" si="4"/>
        <v>17.148437792329286</v>
      </c>
      <c r="AS11" s="175">
        <f t="shared" si="4"/>
        <v>17.712307875044544</v>
      </c>
      <c r="AT11" s="175">
        <f t="shared" si="4"/>
        <v>14.177266187050366</v>
      </c>
      <c r="AU11" s="175">
        <f t="shared" si="4"/>
        <v>15.32941979522184</v>
      </c>
      <c r="AV11" s="175">
        <f t="shared" si="4"/>
        <v>21.27296106679367</v>
      </c>
      <c r="AW11" s="175">
        <f t="shared" si="4"/>
        <v>13.81353687282523</v>
      </c>
      <c r="AX11" s="175">
        <f t="shared" si="4"/>
        <v>8.3300920411478092</v>
      </c>
      <c r="AY11" s="175">
        <f t="shared" si="4"/>
        <v>11.950393013100436</v>
      </c>
      <c r="AZ11" s="175">
        <f t="shared" si="4"/>
        <v>17.907319090282556</v>
      </c>
      <c r="BA11" s="176">
        <f t="shared" si="4"/>
        <v>16.44613722560625</v>
      </c>
      <c r="BB11" s="165" t="s">
        <v>24</v>
      </c>
      <c r="BC11" s="177" t="s">
        <v>16</v>
      </c>
      <c r="BD11" s="167">
        <f>IFERROR(((((1-BD12)*BD13)/(BD12))*24),0)</f>
        <v>15.259319227230904</v>
      </c>
      <c r="BE11" s="167">
        <f t="shared" si="4"/>
        <v>16.44613722560625</v>
      </c>
      <c r="BF11" s="167">
        <f>IFERROR(((((1-BF12)*BF13)/(BF12))*24),0)</f>
        <v>6.112080961416825</v>
      </c>
      <c r="BG11" s="167">
        <f t="shared" ref="BG11:BR11" si="5">IFERROR(((((1-BG12)*BG13)/(BG12))*24),0)</f>
        <v>5.1317081400253031</v>
      </c>
      <c r="BH11" s="167">
        <f t="shared" si="5"/>
        <v>0</v>
      </c>
      <c r="BI11" s="167">
        <f t="shared" si="5"/>
        <v>0</v>
      </c>
      <c r="BJ11" s="167">
        <f t="shared" si="5"/>
        <v>0</v>
      </c>
      <c r="BK11" s="167">
        <f t="shared" si="5"/>
        <v>0</v>
      </c>
      <c r="BL11" s="167">
        <f t="shared" si="5"/>
        <v>0</v>
      </c>
      <c r="BM11" s="167">
        <f t="shared" si="5"/>
        <v>0</v>
      </c>
      <c r="BN11" s="167">
        <f t="shared" si="5"/>
        <v>0</v>
      </c>
      <c r="BO11" s="167">
        <f t="shared" si="5"/>
        <v>0</v>
      </c>
      <c r="BP11" s="167">
        <f t="shared" si="5"/>
        <v>0</v>
      </c>
      <c r="BQ11" s="167">
        <f t="shared" si="5"/>
        <v>0</v>
      </c>
      <c r="BR11" s="167">
        <f t="shared" si="5"/>
        <v>0</v>
      </c>
    </row>
    <row r="12" spans="1:256" s="187" customFormat="1" x14ac:dyDescent="0.2">
      <c r="A12" s="178" t="s">
        <v>25</v>
      </c>
      <c r="B12" s="179"/>
      <c r="C12" s="180">
        <v>0</v>
      </c>
      <c r="D12" s="180">
        <v>0</v>
      </c>
      <c r="E12" s="180">
        <v>0</v>
      </c>
      <c r="F12" s="180">
        <v>0</v>
      </c>
      <c r="G12" s="180">
        <v>0</v>
      </c>
      <c r="H12" s="180">
        <v>0</v>
      </c>
      <c r="I12" s="180">
        <v>0</v>
      </c>
      <c r="J12" s="180">
        <v>0</v>
      </c>
      <c r="K12" s="180">
        <v>0</v>
      </c>
      <c r="L12" s="180">
        <v>0</v>
      </c>
      <c r="M12" s="180">
        <v>0</v>
      </c>
      <c r="N12" s="180">
        <v>0</v>
      </c>
      <c r="O12" s="179"/>
      <c r="P12" s="180">
        <v>0.63029999999999997</v>
      </c>
      <c r="Q12" s="180">
        <v>0.67859999999999998</v>
      </c>
      <c r="R12" s="180">
        <v>0.74550000000000005</v>
      </c>
      <c r="S12" s="180">
        <v>0.69689999999999996</v>
      </c>
      <c r="T12" s="180">
        <v>0.66849999999999998</v>
      </c>
      <c r="U12" s="180">
        <v>0.6956</v>
      </c>
      <c r="V12" s="180">
        <v>0.62250000000000005</v>
      </c>
      <c r="W12" s="180">
        <v>0.6653</v>
      </c>
      <c r="X12" s="180">
        <v>0.56850000000000001</v>
      </c>
      <c r="Y12" s="180">
        <v>0.37269999999999998</v>
      </c>
      <c r="Z12" s="180">
        <v>0.49530000000000002</v>
      </c>
      <c r="AA12" s="180">
        <v>0.6139</v>
      </c>
      <c r="AB12" s="179"/>
      <c r="AC12" s="180">
        <v>0.69550000000000001</v>
      </c>
      <c r="AD12" s="180">
        <v>0.55530000000000002</v>
      </c>
      <c r="AE12" s="180">
        <v>0.73380000000000001</v>
      </c>
      <c r="AF12" s="180">
        <v>0.77849999999999997</v>
      </c>
      <c r="AG12" s="180">
        <v>0.80079999999999996</v>
      </c>
      <c r="AH12" s="180">
        <v>0.59119999999999995</v>
      </c>
      <c r="AI12" s="179"/>
      <c r="AJ12" s="180">
        <v>0.6603</v>
      </c>
      <c r="AK12" s="180">
        <v>0.8024</v>
      </c>
      <c r="AL12" s="180">
        <v>0.85370000000000001</v>
      </c>
      <c r="AM12" s="180">
        <v>0.88360000000000005</v>
      </c>
      <c r="AN12" s="180">
        <v>0.86960000000000004</v>
      </c>
      <c r="AO12" s="180">
        <v>0.84619999999999995</v>
      </c>
      <c r="AP12" s="179"/>
      <c r="AQ12" s="180">
        <f t="shared" ref="AQ12:BA12" si="6">AQ4</f>
        <v>0.88370000000000004</v>
      </c>
      <c r="AR12" s="180">
        <f t="shared" si="6"/>
        <v>0.85519999999999996</v>
      </c>
      <c r="AS12" s="180">
        <f t="shared" si="6"/>
        <v>0.84189999999999998</v>
      </c>
      <c r="AT12" s="180">
        <f t="shared" si="6"/>
        <v>0.88959999999999995</v>
      </c>
      <c r="AU12" s="180">
        <f t="shared" si="6"/>
        <v>0.879</v>
      </c>
      <c r="AV12" s="180">
        <f t="shared" si="6"/>
        <v>0.83989999999999998</v>
      </c>
      <c r="AW12" s="180">
        <f t="shared" si="6"/>
        <v>0.89090000000000003</v>
      </c>
      <c r="AX12" s="180">
        <f t="shared" si="6"/>
        <v>0.92349999999999999</v>
      </c>
      <c r="AY12" s="180">
        <f t="shared" si="6"/>
        <v>0.8931</v>
      </c>
      <c r="AZ12" s="180">
        <f t="shared" si="6"/>
        <v>0.87060000000000004</v>
      </c>
      <c r="BA12" s="181">
        <f t="shared" si="6"/>
        <v>0.87009999999999998</v>
      </c>
      <c r="BB12" s="182" t="s">
        <v>25</v>
      </c>
      <c r="BC12" s="183"/>
      <c r="BD12" s="184">
        <f>BD4</f>
        <v>0.86960000000000004</v>
      </c>
      <c r="BE12" s="184">
        <f>BE4</f>
        <v>0.87009999999999998</v>
      </c>
      <c r="BF12" s="183">
        <f>BF4</f>
        <v>0.9486</v>
      </c>
      <c r="BG12" s="183">
        <f>BG4</f>
        <v>0.94840000000000002</v>
      </c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  <c r="DQ12" s="186"/>
      <c r="DR12" s="186"/>
      <c r="DS12" s="186"/>
      <c r="DT12" s="186"/>
      <c r="DU12" s="186"/>
      <c r="DV12" s="186"/>
      <c r="DW12" s="186"/>
      <c r="DX12" s="186"/>
      <c r="DY12" s="186"/>
      <c r="DZ12" s="186"/>
      <c r="EA12" s="186"/>
      <c r="EB12" s="186"/>
      <c r="EC12" s="186"/>
      <c r="ED12" s="186"/>
      <c r="EE12" s="186"/>
      <c r="EF12" s="186"/>
      <c r="EG12" s="186"/>
      <c r="EH12" s="186"/>
      <c r="EI12" s="186"/>
      <c r="EJ12" s="186"/>
      <c r="EK12" s="186"/>
      <c r="EL12" s="186"/>
      <c r="EM12" s="186"/>
      <c r="EN12" s="186"/>
      <c r="EO12" s="186"/>
      <c r="EP12" s="186"/>
      <c r="EQ12" s="186"/>
      <c r="ER12" s="186"/>
      <c r="ES12" s="186"/>
      <c r="ET12" s="186"/>
      <c r="EU12" s="186"/>
      <c r="EV12" s="186"/>
      <c r="EW12" s="186"/>
      <c r="EX12" s="186"/>
      <c r="EY12" s="186"/>
      <c r="EZ12" s="186"/>
      <c r="FA12" s="186"/>
      <c r="FB12" s="186"/>
      <c r="FC12" s="186"/>
      <c r="FD12" s="186"/>
      <c r="FE12" s="186"/>
      <c r="FF12" s="186"/>
      <c r="FG12" s="186"/>
      <c r="FH12" s="186"/>
      <c r="FI12" s="186"/>
      <c r="FJ12" s="186"/>
      <c r="FK12" s="186"/>
      <c r="FL12" s="186"/>
      <c r="FM12" s="186"/>
      <c r="FN12" s="186"/>
      <c r="FO12" s="186"/>
      <c r="FP12" s="186"/>
      <c r="FQ12" s="186"/>
      <c r="FR12" s="186"/>
      <c r="FS12" s="186"/>
      <c r="FT12" s="186"/>
      <c r="FU12" s="186"/>
      <c r="FV12" s="186"/>
      <c r="FW12" s="186"/>
      <c r="FX12" s="186"/>
      <c r="FY12" s="186"/>
      <c r="FZ12" s="186"/>
      <c r="GA12" s="186"/>
      <c r="GB12" s="186"/>
      <c r="GC12" s="186"/>
      <c r="GD12" s="186"/>
      <c r="GE12" s="186"/>
      <c r="GF12" s="186"/>
      <c r="GG12" s="186"/>
      <c r="GH12" s="186"/>
      <c r="GI12" s="186"/>
      <c r="GJ12" s="186"/>
      <c r="GK12" s="186"/>
      <c r="GL12" s="186"/>
      <c r="GM12" s="186"/>
      <c r="GN12" s="186"/>
      <c r="GO12" s="186"/>
      <c r="GP12" s="186"/>
      <c r="GQ12" s="186"/>
      <c r="GR12" s="186"/>
      <c r="GS12" s="186"/>
      <c r="GT12" s="186"/>
      <c r="GU12" s="186"/>
      <c r="GV12" s="186"/>
      <c r="GW12" s="186"/>
      <c r="GX12" s="186"/>
      <c r="GY12" s="186"/>
      <c r="GZ12" s="186"/>
      <c r="HA12" s="186"/>
      <c r="HB12" s="186"/>
      <c r="HC12" s="186"/>
      <c r="HD12" s="186"/>
      <c r="HE12" s="186"/>
      <c r="HF12" s="186"/>
      <c r="HG12" s="186"/>
      <c r="HH12" s="186"/>
      <c r="HI12" s="186"/>
      <c r="HJ12" s="186"/>
      <c r="HK12" s="186"/>
      <c r="HL12" s="186"/>
      <c r="HM12" s="186"/>
      <c r="HN12" s="186"/>
      <c r="HO12" s="186"/>
      <c r="HP12" s="186"/>
      <c r="HQ12" s="186"/>
      <c r="HR12" s="186"/>
      <c r="HS12" s="186"/>
      <c r="HT12" s="186"/>
      <c r="HU12" s="186"/>
      <c r="HV12" s="186"/>
      <c r="HW12" s="186"/>
      <c r="HX12" s="186"/>
      <c r="HY12" s="186"/>
      <c r="HZ12" s="186"/>
      <c r="IA12" s="186"/>
      <c r="IB12" s="186"/>
      <c r="IC12" s="186"/>
      <c r="ID12" s="186"/>
      <c r="IE12" s="186"/>
      <c r="IF12" s="186"/>
      <c r="IG12" s="186"/>
      <c r="IH12" s="186"/>
      <c r="II12" s="186"/>
      <c r="IJ12" s="186"/>
      <c r="IK12" s="186"/>
      <c r="IL12" s="186"/>
      <c r="IM12" s="186"/>
      <c r="IN12" s="186"/>
      <c r="IO12" s="186"/>
      <c r="IP12" s="186"/>
      <c r="IQ12" s="186"/>
      <c r="IR12" s="186"/>
      <c r="IS12" s="186"/>
      <c r="IT12" s="186"/>
      <c r="IU12" s="186"/>
      <c r="IV12" s="186"/>
    </row>
    <row r="13" spans="1:256" s="196" customFormat="1" x14ac:dyDescent="0.2">
      <c r="A13" s="188" t="s">
        <v>26</v>
      </c>
      <c r="B13" s="189"/>
      <c r="C13" s="190">
        <v>0</v>
      </c>
      <c r="D13" s="190">
        <v>0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1</v>
      </c>
      <c r="K13" s="190">
        <v>0.95</v>
      </c>
      <c r="L13" s="190">
        <v>3.17</v>
      </c>
      <c r="M13" s="190">
        <v>2.95</v>
      </c>
      <c r="N13" s="190">
        <v>3.22</v>
      </c>
      <c r="O13" s="189"/>
      <c r="P13" s="190">
        <v>2.37</v>
      </c>
      <c r="Q13" s="190">
        <v>2.91</v>
      </c>
      <c r="R13" s="190">
        <v>6.06</v>
      </c>
      <c r="S13" s="190">
        <v>6.27</v>
      </c>
      <c r="T13" s="190">
        <v>5.89</v>
      </c>
      <c r="U13" s="190">
        <v>6.25</v>
      </c>
      <c r="V13" s="190">
        <v>5.51</v>
      </c>
      <c r="W13" s="190">
        <v>4.29</v>
      </c>
      <c r="X13" s="190">
        <v>3.63</v>
      </c>
      <c r="Y13" s="190">
        <v>2.83</v>
      </c>
      <c r="Z13" s="190">
        <v>3.91</v>
      </c>
      <c r="AA13" s="190">
        <v>4</v>
      </c>
      <c r="AB13" s="189"/>
      <c r="AC13" s="190">
        <v>3.46</v>
      </c>
      <c r="AD13" s="190">
        <v>5.15</v>
      </c>
      <c r="AE13" s="190">
        <v>3.49</v>
      </c>
      <c r="AF13" s="190">
        <v>3.72</v>
      </c>
      <c r="AG13" s="190">
        <v>3.8</v>
      </c>
      <c r="AH13" s="190">
        <v>4.46</v>
      </c>
      <c r="AI13" s="189"/>
      <c r="AJ13" s="190">
        <v>4.1100000000000003</v>
      </c>
      <c r="AK13" s="190">
        <v>3.74</v>
      </c>
      <c r="AL13" s="190">
        <v>4.0599999999999996</v>
      </c>
      <c r="AM13" s="190">
        <v>3.91</v>
      </c>
      <c r="AN13" s="190">
        <v>4.16</v>
      </c>
      <c r="AO13" s="190">
        <v>4.42</v>
      </c>
      <c r="AP13" s="189"/>
      <c r="AQ13" s="190">
        <f t="shared" ref="AQ13:BA13" si="7">AQ7</f>
        <v>4.2699999999999996</v>
      </c>
      <c r="AR13" s="190">
        <f t="shared" si="7"/>
        <v>4.22</v>
      </c>
      <c r="AS13" s="190">
        <f t="shared" si="7"/>
        <v>3.93</v>
      </c>
      <c r="AT13" s="190">
        <f t="shared" si="7"/>
        <v>4.76</v>
      </c>
      <c r="AU13" s="190">
        <f t="shared" si="7"/>
        <v>4.6399999999999997</v>
      </c>
      <c r="AV13" s="190">
        <f t="shared" si="7"/>
        <v>4.6500000000000004</v>
      </c>
      <c r="AW13" s="190">
        <f t="shared" si="7"/>
        <v>4.7</v>
      </c>
      <c r="AX13" s="190">
        <f t="shared" si="7"/>
        <v>4.1900000000000004</v>
      </c>
      <c r="AY13" s="190">
        <f t="shared" si="7"/>
        <v>4.16</v>
      </c>
      <c r="AZ13" s="190">
        <f t="shared" si="7"/>
        <v>5.0199999999999996</v>
      </c>
      <c r="BA13" s="191">
        <f t="shared" si="7"/>
        <v>4.59</v>
      </c>
      <c r="BB13" s="192" t="s">
        <v>26</v>
      </c>
      <c r="BC13" s="193"/>
      <c r="BD13" s="194">
        <f>BD7</f>
        <v>4.24</v>
      </c>
      <c r="BE13" s="194">
        <f>BE7</f>
        <v>4.59</v>
      </c>
      <c r="BF13" s="193">
        <f>BF7</f>
        <v>4.7</v>
      </c>
      <c r="BG13" s="193">
        <f>BG7</f>
        <v>3.93</v>
      </c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5"/>
      <c r="CK13" s="195"/>
      <c r="CL13" s="195"/>
      <c r="CM13" s="195"/>
      <c r="CN13" s="195"/>
      <c r="CO13" s="195"/>
      <c r="CP13" s="195"/>
      <c r="CQ13" s="195"/>
      <c r="CR13" s="195"/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195"/>
      <c r="DD13" s="195"/>
      <c r="DE13" s="195"/>
      <c r="DF13" s="195"/>
      <c r="DG13" s="195"/>
      <c r="DH13" s="195"/>
      <c r="DI13" s="195"/>
      <c r="DJ13" s="195"/>
      <c r="DK13" s="195"/>
      <c r="DL13" s="195"/>
      <c r="DM13" s="195"/>
      <c r="DN13" s="195"/>
      <c r="DO13" s="195"/>
      <c r="DP13" s="195"/>
      <c r="DQ13" s="195"/>
      <c r="DR13" s="195"/>
      <c r="DS13" s="195"/>
      <c r="DT13" s="195"/>
      <c r="DU13" s="195"/>
      <c r="DV13" s="195"/>
      <c r="DW13" s="195"/>
      <c r="DX13" s="195"/>
      <c r="DY13" s="195"/>
      <c r="DZ13" s="195"/>
      <c r="EA13" s="195"/>
      <c r="EB13" s="195"/>
      <c r="EC13" s="195"/>
      <c r="ED13" s="195"/>
      <c r="EE13" s="195"/>
      <c r="EF13" s="195"/>
      <c r="EG13" s="195"/>
      <c r="EH13" s="195"/>
      <c r="EI13" s="195"/>
      <c r="EJ13" s="195"/>
      <c r="EK13" s="195"/>
      <c r="EL13" s="195"/>
      <c r="EM13" s="195"/>
      <c r="EN13" s="195"/>
      <c r="EO13" s="195"/>
      <c r="EP13" s="195"/>
      <c r="EQ13" s="195"/>
      <c r="ER13" s="195"/>
      <c r="ES13" s="195"/>
      <c r="ET13" s="195"/>
      <c r="EU13" s="195"/>
      <c r="EV13" s="195"/>
      <c r="EW13" s="195"/>
      <c r="EX13" s="195"/>
      <c r="EY13" s="195"/>
      <c r="EZ13" s="195"/>
      <c r="FA13" s="195"/>
      <c r="FB13" s="195"/>
      <c r="FC13" s="195"/>
      <c r="FD13" s="195"/>
      <c r="FE13" s="195"/>
      <c r="FF13" s="195"/>
      <c r="FG13" s="195"/>
      <c r="FH13" s="195"/>
      <c r="FI13" s="195"/>
      <c r="FJ13" s="195"/>
      <c r="FK13" s="195"/>
      <c r="FL13" s="195"/>
      <c r="FM13" s="195"/>
      <c r="FN13" s="195"/>
      <c r="FO13" s="195"/>
      <c r="FP13" s="195"/>
      <c r="FQ13" s="195"/>
      <c r="FR13" s="195"/>
      <c r="FS13" s="195"/>
      <c r="FT13" s="195"/>
      <c r="FU13" s="195"/>
      <c r="FV13" s="195"/>
      <c r="FW13" s="195"/>
      <c r="FX13" s="195"/>
      <c r="FY13" s="195"/>
      <c r="FZ13" s="195"/>
      <c r="GA13" s="195"/>
      <c r="GB13" s="195"/>
      <c r="GC13" s="195"/>
      <c r="GD13" s="195"/>
      <c r="GE13" s="195"/>
      <c r="GF13" s="195"/>
      <c r="GG13" s="195"/>
      <c r="GH13" s="195"/>
      <c r="GI13" s="195"/>
      <c r="GJ13" s="195"/>
      <c r="GK13" s="195"/>
      <c r="GL13" s="195"/>
      <c r="GM13" s="195"/>
      <c r="GN13" s="195"/>
      <c r="GO13" s="195"/>
      <c r="GP13" s="195"/>
      <c r="GQ13" s="195"/>
      <c r="GR13" s="195"/>
      <c r="GS13" s="195"/>
      <c r="GT13" s="195"/>
      <c r="GU13" s="195"/>
      <c r="GV13" s="195"/>
      <c r="GW13" s="195"/>
      <c r="GX13" s="195"/>
      <c r="GY13" s="195"/>
      <c r="GZ13" s="195"/>
      <c r="HA13" s="195"/>
      <c r="HB13" s="195"/>
      <c r="HC13" s="195"/>
      <c r="HD13" s="195"/>
      <c r="HE13" s="195"/>
      <c r="HF13" s="195"/>
      <c r="HG13" s="195"/>
      <c r="HH13" s="195"/>
      <c r="HI13" s="195"/>
      <c r="HJ13" s="195"/>
      <c r="HK13" s="195"/>
      <c r="HL13" s="195"/>
      <c r="HM13" s="195"/>
      <c r="HN13" s="195"/>
      <c r="HO13" s="195"/>
      <c r="HP13" s="195"/>
      <c r="HQ13" s="195"/>
      <c r="HR13" s="195"/>
      <c r="HS13" s="195"/>
      <c r="HT13" s="195"/>
      <c r="HU13" s="195"/>
      <c r="HV13" s="195"/>
      <c r="HW13" s="195"/>
      <c r="HX13" s="195"/>
      <c r="HY13" s="195"/>
      <c r="HZ13" s="195"/>
      <c r="IA13" s="195"/>
      <c r="IB13" s="195"/>
      <c r="IC13" s="195"/>
      <c r="ID13" s="195"/>
      <c r="IE13" s="195"/>
      <c r="IF13" s="195"/>
      <c r="IG13" s="195"/>
      <c r="IH13" s="195"/>
      <c r="II13" s="195"/>
      <c r="IJ13" s="195"/>
      <c r="IK13" s="195"/>
      <c r="IL13" s="195"/>
      <c r="IM13" s="195"/>
      <c r="IN13" s="195"/>
      <c r="IO13" s="195"/>
      <c r="IP13" s="195"/>
      <c r="IQ13" s="195"/>
      <c r="IR13" s="195"/>
      <c r="IS13" s="195"/>
      <c r="IT13" s="195"/>
      <c r="IU13" s="195"/>
      <c r="IV13" s="195"/>
    </row>
    <row r="14" spans="1:256" s="159" customFormat="1" x14ac:dyDescent="0.25">
      <c r="A14" s="197" t="s">
        <v>27</v>
      </c>
      <c r="B14" s="155" t="s">
        <v>28</v>
      </c>
      <c r="C14" s="198">
        <v>0</v>
      </c>
      <c r="D14" s="198">
        <v>0</v>
      </c>
      <c r="E14" s="198">
        <v>0</v>
      </c>
      <c r="F14" s="198">
        <v>0</v>
      </c>
      <c r="G14" s="198">
        <v>0</v>
      </c>
      <c r="H14" s="198">
        <v>0</v>
      </c>
      <c r="I14" s="198">
        <v>0</v>
      </c>
      <c r="J14" s="198">
        <v>0</v>
      </c>
      <c r="K14" s="198">
        <v>0</v>
      </c>
      <c r="L14" s="198">
        <v>0</v>
      </c>
      <c r="M14" s="198">
        <v>0</v>
      </c>
      <c r="N14" s="198">
        <v>0</v>
      </c>
      <c r="O14" s="155" t="s">
        <v>28</v>
      </c>
      <c r="P14" s="198">
        <v>1.201923076923077E-2</v>
      </c>
      <c r="Q14" s="198">
        <v>1.834862385321101E-2</v>
      </c>
      <c r="R14" s="198">
        <v>4.736842105263158E-2</v>
      </c>
      <c r="S14" s="198">
        <v>0</v>
      </c>
      <c r="T14" s="198">
        <v>3.6842105263157891E-2</v>
      </c>
      <c r="U14" s="198">
        <v>1.0638297872340425E-2</v>
      </c>
      <c r="V14" s="198">
        <v>5.5555555555555558E-3</v>
      </c>
      <c r="W14" s="198">
        <v>0</v>
      </c>
      <c r="X14" s="198">
        <v>1.1450381679389313E-2</v>
      </c>
      <c r="Y14" s="198">
        <v>4.5454545454545452E-3</v>
      </c>
      <c r="Z14" s="198">
        <v>3.1746031746031744E-2</v>
      </c>
      <c r="AA14" s="198">
        <v>4.6692607003891051E-2</v>
      </c>
      <c r="AB14" s="155" t="s">
        <v>28</v>
      </c>
      <c r="AC14" s="198">
        <v>2.5423728813559324E-2</v>
      </c>
      <c r="AD14" s="198">
        <v>6.6225165562913907E-3</v>
      </c>
      <c r="AE14" s="198">
        <v>1.8867924528301886E-2</v>
      </c>
      <c r="AF14" s="198">
        <v>3.8860103626943004E-2</v>
      </c>
      <c r="AG14" s="198">
        <v>7.7306733167082295E-2</v>
      </c>
      <c r="AH14" s="198">
        <v>2.7450980392156862E-2</v>
      </c>
      <c r="AI14" s="155" t="s">
        <v>29</v>
      </c>
      <c r="AJ14" s="198">
        <v>4.142011834319527E-2</v>
      </c>
      <c r="AK14" s="198">
        <v>4.0449438202247189E-2</v>
      </c>
      <c r="AL14" s="198">
        <v>2.2727272727272728E-2</v>
      </c>
      <c r="AM14" s="198">
        <v>2.771362586605081E-2</v>
      </c>
      <c r="AN14" s="198">
        <v>3.0303030303030304E-2</v>
      </c>
      <c r="AO14" s="198">
        <v>2.1428571428571429E-2</v>
      </c>
      <c r="AP14" s="155" t="s">
        <v>29</v>
      </c>
      <c r="AQ14" s="198">
        <f t="shared" ref="AQ14:BA14" si="8">IFERROR((AQ15/AQ16),0)</f>
        <v>4.4444444444444446E-2</v>
      </c>
      <c r="AR14" s="198">
        <f t="shared" si="8"/>
        <v>3.9900249376558602E-2</v>
      </c>
      <c r="AS14" s="198">
        <f t="shared" si="8"/>
        <v>2.9345372460496615E-2</v>
      </c>
      <c r="AT14" s="198">
        <f t="shared" si="8"/>
        <v>4.5112781954887216E-2</v>
      </c>
      <c r="AU14" s="198">
        <f t="shared" si="8"/>
        <v>2.5000000000000001E-2</v>
      </c>
      <c r="AV14" s="198">
        <f t="shared" si="8"/>
        <v>5.2631578947368418E-2</v>
      </c>
      <c r="AW14" s="198">
        <f t="shared" si="8"/>
        <v>2.4390243902439025E-2</v>
      </c>
      <c r="AX14" s="198">
        <f t="shared" si="8"/>
        <v>1.4675052410901468E-2</v>
      </c>
      <c r="AY14" s="198">
        <f t="shared" si="8"/>
        <v>1.9417475728155338E-2</v>
      </c>
      <c r="AZ14" s="198">
        <f t="shared" si="8"/>
        <v>1.015228426395939E-2</v>
      </c>
      <c r="BA14" s="198">
        <f t="shared" si="8"/>
        <v>1.6771488469601678E-2</v>
      </c>
      <c r="BB14" s="197" t="s">
        <v>30</v>
      </c>
      <c r="BC14" s="155" t="s">
        <v>31</v>
      </c>
      <c r="BD14" s="156">
        <f t="shared" ref="BD14:BR14" si="9">IFERROR(ROUND((BD15/BD16),4),0)</f>
        <v>1.43E-2</v>
      </c>
      <c r="BE14" s="156">
        <f t="shared" si="9"/>
        <v>1.6799999999999999E-2</v>
      </c>
      <c r="BF14" s="156">
        <f t="shared" si="9"/>
        <v>4.1099999999999998E-2</v>
      </c>
      <c r="BG14" s="156">
        <f t="shared" si="9"/>
        <v>1.7399999999999999E-2</v>
      </c>
      <c r="BH14" s="156">
        <f t="shared" si="9"/>
        <v>0</v>
      </c>
      <c r="BI14" s="156">
        <f t="shared" si="9"/>
        <v>0</v>
      </c>
      <c r="BJ14" s="156">
        <f t="shared" si="9"/>
        <v>0</v>
      </c>
      <c r="BK14" s="156">
        <f t="shared" si="9"/>
        <v>0</v>
      </c>
      <c r="BL14" s="156">
        <f t="shared" si="9"/>
        <v>0</v>
      </c>
      <c r="BM14" s="156">
        <f t="shared" si="9"/>
        <v>0</v>
      </c>
      <c r="BN14" s="156">
        <f t="shared" si="9"/>
        <v>0</v>
      </c>
      <c r="BO14" s="156">
        <f t="shared" si="9"/>
        <v>0</v>
      </c>
      <c r="BP14" s="156">
        <f t="shared" si="9"/>
        <v>0</v>
      </c>
      <c r="BQ14" s="156">
        <f t="shared" si="9"/>
        <v>0</v>
      </c>
      <c r="BR14" s="156">
        <f t="shared" si="9"/>
        <v>0</v>
      </c>
    </row>
    <row r="15" spans="1:256" x14ac:dyDescent="0.25">
      <c r="A15" s="199" t="s">
        <v>32</v>
      </c>
      <c r="B15" s="200"/>
      <c r="C15" s="161">
        <v>0</v>
      </c>
      <c r="D15" s="161">
        <v>0</v>
      </c>
      <c r="E15" s="161">
        <v>0</v>
      </c>
      <c r="F15" s="161">
        <v>0</v>
      </c>
      <c r="G15" s="161">
        <v>0</v>
      </c>
      <c r="H15" s="161">
        <v>0</v>
      </c>
      <c r="I15" s="161">
        <v>0</v>
      </c>
      <c r="J15" s="161">
        <v>0</v>
      </c>
      <c r="K15" s="161">
        <v>0</v>
      </c>
      <c r="L15" s="161">
        <v>0</v>
      </c>
      <c r="M15" s="161">
        <v>0</v>
      </c>
      <c r="N15" s="161">
        <v>0</v>
      </c>
      <c r="O15" s="200"/>
      <c r="P15" s="161">
        <v>5</v>
      </c>
      <c r="Q15" s="161">
        <v>6</v>
      </c>
      <c r="R15" s="161">
        <v>9</v>
      </c>
      <c r="S15" s="161">
        <v>0</v>
      </c>
      <c r="T15" s="161">
        <v>7</v>
      </c>
      <c r="U15" s="161">
        <v>2</v>
      </c>
      <c r="V15" s="161">
        <v>1</v>
      </c>
      <c r="W15" s="161">
        <v>0</v>
      </c>
      <c r="X15" s="161">
        <v>3</v>
      </c>
      <c r="Y15" s="161">
        <v>1</v>
      </c>
      <c r="Z15" s="161">
        <v>8</v>
      </c>
      <c r="AA15" s="161">
        <v>12</v>
      </c>
      <c r="AB15" s="200"/>
      <c r="AC15" s="161">
        <v>9</v>
      </c>
      <c r="AD15" s="161">
        <v>1</v>
      </c>
      <c r="AE15" s="161">
        <v>8</v>
      </c>
      <c r="AF15" s="161">
        <v>15</v>
      </c>
      <c r="AG15" s="161">
        <v>31</v>
      </c>
      <c r="AH15" s="161">
        <v>7</v>
      </c>
      <c r="AI15" s="200"/>
      <c r="AJ15" s="161">
        <v>14</v>
      </c>
      <c r="AK15" s="161">
        <v>18</v>
      </c>
      <c r="AL15" s="161">
        <v>9</v>
      </c>
      <c r="AM15" s="161">
        <v>12</v>
      </c>
      <c r="AN15" s="161">
        <v>12</v>
      </c>
      <c r="AO15" s="161">
        <v>9</v>
      </c>
      <c r="AP15" s="200"/>
      <c r="AQ15" s="161">
        <v>20</v>
      </c>
      <c r="AR15" s="161">
        <v>16</v>
      </c>
      <c r="AS15" s="161">
        <v>13</v>
      </c>
      <c r="AT15" s="161">
        <v>18</v>
      </c>
      <c r="AU15" s="161">
        <v>11</v>
      </c>
      <c r="AV15" s="161">
        <v>21</v>
      </c>
      <c r="AW15" s="161">
        <v>10</v>
      </c>
      <c r="AX15" s="161">
        <v>7</v>
      </c>
      <c r="AY15" s="161">
        <v>8</v>
      </c>
      <c r="AZ15" s="162">
        <v>2</v>
      </c>
      <c r="BA15" s="162">
        <v>8</v>
      </c>
      <c r="BB15" s="199" t="s">
        <v>33</v>
      </c>
      <c r="BC15" s="200"/>
      <c r="BD15" s="162">
        <v>4</v>
      </c>
      <c r="BE15" s="162">
        <f>BA15</f>
        <v>8</v>
      </c>
      <c r="BF15" s="161">
        <v>14</v>
      </c>
      <c r="BG15" s="161">
        <v>7</v>
      </c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</row>
    <row r="16" spans="1:256" x14ac:dyDescent="0.25">
      <c r="A16" s="199" t="s">
        <v>34</v>
      </c>
      <c r="B16" s="200"/>
      <c r="C16" s="201">
        <v>0</v>
      </c>
      <c r="D16" s="201">
        <v>0</v>
      </c>
      <c r="E16" s="201">
        <v>0</v>
      </c>
      <c r="F16" s="201">
        <v>0</v>
      </c>
      <c r="G16" s="201">
        <v>0</v>
      </c>
      <c r="H16" s="201">
        <v>0</v>
      </c>
      <c r="I16" s="201">
        <v>0</v>
      </c>
      <c r="J16" s="201">
        <v>0</v>
      </c>
      <c r="K16" s="201">
        <v>0</v>
      </c>
      <c r="L16" s="201">
        <v>171</v>
      </c>
      <c r="M16" s="201">
        <v>144</v>
      </c>
      <c r="N16" s="201">
        <v>223</v>
      </c>
      <c r="O16" s="200"/>
      <c r="P16" s="201">
        <v>416</v>
      </c>
      <c r="Q16" s="201">
        <v>327</v>
      </c>
      <c r="R16" s="201">
        <v>190</v>
      </c>
      <c r="S16" s="201">
        <v>175</v>
      </c>
      <c r="T16" s="201">
        <v>190</v>
      </c>
      <c r="U16" s="201">
        <v>188</v>
      </c>
      <c r="V16" s="201">
        <v>180</v>
      </c>
      <c r="W16" s="201">
        <v>269</v>
      </c>
      <c r="X16" s="201">
        <v>262</v>
      </c>
      <c r="Y16" s="201">
        <v>220</v>
      </c>
      <c r="Z16" s="201">
        <v>252</v>
      </c>
      <c r="AA16" s="201">
        <v>257</v>
      </c>
      <c r="AB16" s="200"/>
      <c r="AC16" s="201">
        <v>354</v>
      </c>
      <c r="AD16" s="201">
        <v>151</v>
      </c>
      <c r="AE16" s="201">
        <v>424</v>
      </c>
      <c r="AF16" s="201">
        <v>386</v>
      </c>
      <c r="AG16" s="201">
        <v>401</v>
      </c>
      <c r="AH16" s="201">
        <v>255</v>
      </c>
      <c r="AI16" s="200"/>
      <c r="AJ16" s="161">
        <v>338</v>
      </c>
      <c r="AK16" s="161">
        <v>445</v>
      </c>
      <c r="AL16" s="161">
        <v>396</v>
      </c>
      <c r="AM16" s="161">
        <v>433</v>
      </c>
      <c r="AN16" s="161">
        <v>396</v>
      </c>
      <c r="AO16" s="161">
        <v>420</v>
      </c>
      <c r="AP16" s="200"/>
      <c r="AQ16" s="161">
        <v>450</v>
      </c>
      <c r="AR16" s="161">
        <v>401</v>
      </c>
      <c r="AS16" s="161">
        <v>443</v>
      </c>
      <c r="AT16" s="161">
        <v>399</v>
      </c>
      <c r="AU16" s="161">
        <v>440</v>
      </c>
      <c r="AV16" s="161">
        <v>399</v>
      </c>
      <c r="AW16" s="161">
        <v>410</v>
      </c>
      <c r="AX16" s="161">
        <v>477</v>
      </c>
      <c r="AY16" s="161">
        <v>412</v>
      </c>
      <c r="AZ16" s="162">
        <v>197</v>
      </c>
      <c r="BA16" s="162">
        <v>477</v>
      </c>
      <c r="BB16" s="199" t="s">
        <v>34</v>
      </c>
      <c r="BC16" s="200"/>
      <c r="BD16" s="162">
        <f>BA16-AZ16</f>
        <v>280</v>
      </c>
      <c r="BE16" s="162">
        <f>BA16</f>
        <v>477</v>
      </c>
      <c r="BF16" s="161">
        <v>341</v>
      </c>
      <c r="BG16" s="201">
        <v>403</v>
      </c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</row>
    <row r="17" spans="1:256" s="187" customFormat="1" x14ac:dyDescent="0.2">
      <c r="A17" s="202" t="s">
        <v>35</v>
      </c>
      <c r="B17" s="156" t="s">
        <v>36</v>
      </c>
      <c r="C17" s="198">
        <v>0</v>
      </c>
      <c r="D17" s="198">
        <v>0</v>
      </c>
      <c r="E17" s="198">
        <v>0</v>
      </c>
      <c r="F17" s="198">
        <v>0</v>
      </c>
      <c r="G17" s="198">
        <v>0</v>
      </c>
      <c r="H17" s="198">
        <v>0</v>
      </c>
      <c r="I17" s="198">
        <v>0</v>
      </c>
      <c r="J17" s="198">
        <v>0</v>
      </c>
      <c r="K17" s="198">
        <v>0</v>
      </c>
      <c r="L17" s="198">
        <v>0</v>
      </c>
      <c r="M17" s="198">
        <v>0</v>
      </c>
      <c r="N17" s="198">
        <v>0</v>
      </c>
      <c r="O17" s="156" t="s">
        <v>36</v>
      </c>
      <c r="P17" s="198">
        <v>0</v>
      </c>
      <c r="Q17" s="198">
        <v>0</v>
      </c>
      <c r="R17" s="198">
        <v>0</v>
      </c>
      <c r="S17" s="198">
        <v>0</v>
      </c>
      <c r="T17" s="198">
        <v>0</v>
      </c>
      <c r="U17" s="198">
        <v>0</v>
      </c>
      <c r="V17" s="198">
        <v>0</v>
      </c>
      <c r="W17" s="198">
        <v>0</v>
      </c>
      <c r="X17" s="198">
        <v>0</v>
      </c>
      <c r="Y17" s="198">
        <v>0</v>
      </c>
      <c r="Z17" s="198">
        <v>0</v>
      </c>
      <c r="AA17" s="198">
        <v>1.8867924528301886E-2</v>
      </c>
      <c r="AB17" s="156" t="s">
        <v>36</v>
      </c>
      <c r="AC17" s="198">
        <v>1.9607843137254902E-2</v>
      </c>
      <c r="AD17" s="198">
        <v>2.7777777777777776E-2</v>
      </c>
      <c r="AE17" s="198">
        <v>2.5000000000000001E-2</v>
      </c>
      <c r="AF17" s="198">
        <v>0</v>
      </c>
      <c r="AG17" s="198">
        <v>2.3255813953488372E-2</v>
      </c>
      <c r="AH17" s="198">
        <v>2.2222222222222223E-2</v>
      </c>
      <c r="AI17" s="156" t="s">
        <v>37</v>
      </c>
      <c r="AJ17" s="198">
        <v>0</v>
      </c>
      <c r="AK17" s="198">
        <v>0</v>
      </c>
      <c r="AL17" s="198">
        <v>0</v>
      </c>
      <c r="AM17" s="198">
        <v>0</v>
      </c>
      <c r="AN17" s="198">
        <v>0</v>
      </c>
      <c r="AO17" s="203">
        <v>5.128205128205128E-2</v>
      </c>
      <c r="AP17" s="156" t="s">
        <v>37</v>
      </c>
      <c r="AQ17" s="203">
        <f t="shared" ref="AQ17:BA17" si="10">IFERROR(AQ18/AQ19,0)</f>
        <v>0</v>
      </c>
      <c r="AR17" s="203">
        <f t="shared" si="10"/>
        <v>0</v>
      </c>
      <c r="AS17" s="203">
        <f t="shared" si="10"/>
        <v>0</v>
      </c>
      <c r="AT17" s="203">
        <f t="shared" si="10"/>
        <v>0</v>
      </c>
      <c r="AU17" s="203">
        <f t="shared" si="10"/>
        <v>2.3255813953488372E-2</v>
      </c>
      <c r="AV17" s="203">
        <f t="shared" si="10"/>
        <v>2.4390243902439025E-2</v>
      </c>
      <c r="AW17" s="198">
        <f t="shared" si="10"/>
        <v>2.5000000000000001E-2</v>
      </c>
      <c r="AX17" s="198">
        <f t="shared" si="10"/>
        <v>2.9411764705882353E-2</v>
      </c>
      <c r="AY17" s="203">
        <v>0</v>
      </c>
      <c r="AZ17" s="203">
        <f>IFERROR(AZ18/AZ19,0)</f>
        <v>0</v>
      </c>
      <c r="BA17" s="203">
        <f t="shared" si="10"/>
        <v>0</v>
      </c>
      <c r="BB17" s="202" t="s">
        <v>38</v>
      </c>
      <c r="BC17" s="156" t="s">
        <v>37</v>
      </c>
      <c r="BD17" s="156">
        <f t="shared" ref="BD17:BR17" si="11">IFERROR(ROUND((BD18/BD19),4),0)</f>
        <v>0</v>
      </c>
      <c r="BE17" s="156">
        <f t="shared" si="11"/>
        <v>0</v>
      </c>
      <c r="BF17" s="156">
        <f t="shared" si="11"/>
        <v>0.02</v>
      </c>
      <c r="BG17" s="156">
        <f t="shared" si="11"/>
        <v>0</v>
      </c>
      <c r="BH17" s="156">
        <f t="shared" si="11"/>
        <v>0</v>
      </c>
      <c r="BI17" s="156">
        <f t="shared" si="11"/>
        <v>0</v>
      </c>
      <c r="BJ17" s="156">
        <f t="shared" si="11"/>
        <v>0</v>
      </c>
      <c r="BK17" s="156">
        <f t="shared" si="11"/>
        <v>0</v>
      </c>
      <c r="BL17" s="156">
        <f t="shared" si="11"/>
        <v>0</v>
      </c>
      <c r="BM17" s="156">
        <f t="shared" si="11"/>
        <v>0</v>
      </c>
      <c r="BN17" s="156">
        <f t="shared" si="11"/>
        <v>0</v>
      </c>
      <c r="BO17" s="156">
        <f t="shared" si="11"/>
        <v>0</v>
      </c>
      <c r="BP17" s="156">
        <f t="shared" si="11"/>
        <v>0</v>
      </c>
      <c r="BQ17" s="156">
        <f t="shared" si="11"/>
        <v>0</v>
      </c>
      <c r="BR17" s="156">
        <f t="shared" si="11"/>
        <v>0</v>
      </c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186"/>
      <c r="DW17" s="186"/>
      <c r="DX17" s="186"/>
      <c r="DY17" s="186"/>
      <c r="DZ17" s="186"/>
      <c r="EA17" s="186"/>
      <c r="EB17" s="186"/>
      <c r="EC17" s="186"/>
      <c r="ED17" s="186"/>
      <c r="EE17" s="186"/>
      <c r="EF17" s="186"/>
      <c r="EG17" s="186"/>
      <c r="EH17" s="186"/>
      <c r="EI17" s="186"/>
      <c r="EJ17" s="186"/>
      <c r="EK17" s="186"/>
      <c r="EL17" s="186"/>
      <c r="EM17" s="186"/>
      <c r="EN17" s="186"/>
      <c r="EO17" s="186"/>
      <c r="EP17" s="186"/>
      <c r="EQ17" s="186"/>
      <c r="ER17" s="186"/>
      <c r="ES17" s="186"/>
      <c r="ET17" s="186"/>
      <c r="EU17" s="186"/>
      <c r="EV17" s="186"/>
      <c r="EW17" s="186"/>
      <c r="EX17" s="186"/>
      <c r="EY17" s="186"/>
      <c r="EZ17" s="186"/>
      <c r="FA17" s="186"/>
      <c r="FB17" s="186"/>
      <c r="FC17" s="186"/>
      <c r="FD17" s="186"/>
      <c r="FE17" s="186"/>
      <c r="FF17" s="186"/>
      <c r="FG17" s="186"/>
      <c r="FH17" s="186"/>
      <c r="FI17" s="186"/>
      <c r="FJ17" s="186"/>
      <c r="FK17" s="186"/>
      <c r="FL17" s="186"/>
      <c r="FM17" s="186"/>
      <c r="FN17" s="186"/>
      <c r="FO17" s="186"/>
      <c r="FP17" s="186"/>
      <c r="FQ17" s="186"/>
      <c r="FR17" s="186"/>
      <c r="FS17" s="186"/>
      <c r="FT17" s="186"/>
      <c r="FU17" s="186"/>
      <c r="FV17" s="186"/>
      <c r="FW17" s="186"/>
      <c r="FX17" s="186"/>
      <c r="FY17" s="186"/>
      <c r="FZ17" s="186"/>
      <c r="GA17" s="186"/>
      <c r="GB17" s="186"/>
      <c r="GC17" s="186"/>
      <c r="GD17" s="186"/>
      <c r="GE17" s="186"/>
      <c r="GF17" s="186"/>
      <c r="GG17" s="186"/>
      <c r="GH17" s="186"/>
      <c r="GI17" s="186"/>
      <c r="GJ17" s="186"/>
      <c r="GK17" s="186"/>
      <c r="GL17" s="186"/>
      <c r="GM17" s="186"/>
      <c r="GN17" s="186"/>
      <c r="GO17" s="186"/>
      <c r="GP17" s="186"/>
      <c r="GQ17" s="186"/>
      <c r="GR17" s="186"/>
      <c r="GS17" s="186"/>
      <c r="GT17" s="186"/>
      <c r="GU17" s="186"/>
      <c r="GV17" s="186"/>
      <c r="GW17" s="186"/>
      <c r="GX17" s="186"/>
      <c r="GY17" s="186"/>
      <c r="GZ17" s="186"/>
      <c r="HA17" s="186"/>
      <c r="HB17" s="186"/>
      <c r="HC17" s="186"/>
      <c r="HD17" s="186"/>
      <c r="HE17" s="186"/>
      <c r="HF17" s="186"/>
      <c r="HG17" s="186"/>
      <c r="HH17" s="186"/>
      <c r="HI17" s="186"/>
      <c r="HJ17" s="186"/>
      <c r="HK17" s="186"/>
      <c r="HL17" s="186"/>
      <c r="HM17" s="186"/>
      <c r="HN17" s="186"/>
      <c r="HO17" s="186"/>
      <c r="HP17" s="186"/>
      <c r="HQ17" s="186"/>
      <c r="HR17" s="186"/>
      <c r="HS17" s="186"/>
      <c r="HT17" s="186"/>
      <c r="HU17" s="186"/>
      <c r="HV17" s="186"/>
      <c r="HW17" s="186"/>
      <c r="HX17" s="186"/>
      <c r="HY17" s="186"/>
      <c r="HZ17" s="186"/>
      <c r="IA17" s="186"/>
      <c r="IB17" s="186"/>
      <c r="IC17" s="186"/>
      <c r="ID17" s="186"/>
      <c r="IE17" s="186"/>
      <c r="IF17" s="186"/>
      <c r="IG17" s="186"/>
      <c r="IH17" s="186"/>
      <c r="II17" s="186"/>
      <c r="IJ17" s="186"/>
      <c r="IK17" s="186"/>
      <c r="IL17" s="186"/>
      <c r="IM17" s="186"/>
      <c r="IN17" s="186"/>
      <c r="IO17" s="186"/>
      <c r="IP17" s="186"/>
      <c r="IQ17" s="186"/>
      <c r="IR17" s="186"/>
      <c r="IS17" s="186"/>
      <c r="IT17" s="186"/>
      <c r="IU17" s="186"/>
      <c r="IV17" s="186"/>
    </row>
    <row r="18" spans="1:256" s="164" customFormat="1" x14ac:dyDescent="0.2">
      <c r="A18" s="160" t="s">
        <v>39</v>
      </c>
      <c r="B18" s="204"/>
      <c r="C18" s="205">
        <v>0</v>
      </c>
      <c r="D18" s="205">
        <v>0</v>
      </c>
      <c r="E18" s="205">
        <v>0</v>
      </c>
      <c r="F18" s="205">
        <v>0</v>
      </c>
      <c r="G18" s="205">
        <v>0</v>
      </c>
      <c r="H18" s="205">
        <v>0</v>
      </c>
      <c r="I18" s="205">
        <v>0</v>
      </c>
      <c r="J18" s="205">
        <v>0</v>
      </c>
      <c r="K18" s="205">
        <v>0</v>
      </c>
      <c r="L18" s="205">
        <v>0</v>
      </c>
      <c r="M18" s="205">
        <v>0</v>
      </c>
      <c r="N18" s="205">
        <v>0</v>
      </c>
      <c r="O18" s="204"/>
      <c r="P18" s="205">
        <v>0</v>
      </c>
      <c r="Q18" s="205">
        <v>0</v>
      </c>
      <c r="R18" s="205">
        <v>0</v>
      </c>
      <c r="S18" s="205">
        <v>0</v>
      </c>
      <c r="T18" s="205">
        <v>0</v>
      </c>
      <c r="U18" s="205">
        <v>0</v>
      </c>
      <c r="V18" s="205">
        <v>0</v>
      </c>
      <c r="W18" s="205">
        <v>0</v>
      </c>
      <c r="X18" s="205">
        <v>0</v>
      </c>
      <c r="Y18" s="205">
        <v>0</v>
      </c>
      <c r="Z18" s="205">
        <v>0</v>
      </c>
      <c r="AA18" s="205">
        <v>1</v>
      </c>
      <c r="AB18" s="204"/>
      <c r="AC18" s="205">
        <v>1</v>
      </c>
      <c r="AD18" s="205">
        <v>1</v>
      </c>
      <c r="AE18" s="205">
        <v>1</v>
      </c>
      <c r="AF18" s="205">
        <v>0</v>
      </c>
      <c r="AG18" s="205">
        <v>1</v>
      </c>
      <c r="AH18" s="205">
        <v>1</v>
      </c>
      <c r="AI18" s="204"/>
      <c r="AJ18" s="205">
        <v>0</v>
      </c>
      <c r="AK18" s="205">
        <v>0</v>
      </c>
      <c r="AL18" s="205">
        <v>0</v>
      </c>
      <c r="AM18" s="205">
        <v>0</v>
      </c>
      <c r="AN18" s="205">
        <v>0</v>
      </c>
      <c r="AO18" s="205">
        <v>2</v>
      </c>
      <c r="AP18" s="204"/>
      <c r="AQ18" s="205">
        <v>0</v>
      </c>
      <c r="AR18" s="205">
        <v>0</v>
      </c>
      <c r="AS18" s="205">
        <v>0</v>
      </c>
      <c r="AT18" s="205">
        <v>0</v>
      </c>
      <c r="AU18" s="205">
        <v>1</v>
      </c>
      <c r="AV18" s="205">
        <v>1</v>
      </c>
      <c r="AW18" s="205">
        <v>1</v>
      </c>
      <c r="AX18" s="205">
        <v>1</v>
      </c>
      <c r="AY18" s="205">
        <v>0</v>
      </c>
      <c r="AZ18" s="206">
        <v>0</v>
      </c>
      <c r="BA18" s="206">
        <v>0</v>
      </c>
      <c r="BB18" s="160" t="s">
        <v>39</v>
      </c>
      <c r="BC18" s="204"/>
      <c r="BD18" s="206">
        <v>0</v>
      </c>
      <c r="BE18" s="206">
        <f>BA18</f>
        <v>0</v>
      </c>
      <c r="BF18" s="205">
        <v>1</v>
      </c>
      <c r="BG18" s="205">
        <v>0</v>
      </c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3"/>
      <c r="DG18" s="163"/>
      <c r="DH18" s="163"/>
      <c r="DI18" s="163"/>
      <c r="DJ18" s="163"/>
      <c r="DK18" s="163"/>
      <c r="DL18" s="163"/>
      <c r="DM18" s="163"/>
      <c r="DN18" s="163"/>
      <c r="DO18" s="163"/>
      <c r="DP18" s="163"/>
      <c r="DQ18" s="163"/>
      <c r="DR18" s="163"/>
      <c r="DS18" s="163"/>
      <c r="DT18" s="163"/>
      <c r="DU18" s="163"/>
      <c r="DV18" s="163"/>
      <c r="DW18" s="163"/>
      <c r="DX18" s="163"/>
      <c r="DY18" s="163"/>
      <c r="DZ18" s="163"/>
      <c r="EA18" s="163"/>
      <c r="EB18" s="163"/>
      <c r="EC18" s="163"/>
      <c r="ED18" s="163"/>
      <c r="EE18" s="163"/>
      <c r="EF18" s="163"/>
      <c r="EG18" s="163"/>
      <c r="EH18" s="163"/>
      <c r="EI18" s="163"/>
      <c r="EJ18" s="163"/>
      <c r="EK18" s="163"/>
      <c r="EL18" s="163"/>
      <c r="EM18" s="163"/>
      <c r="EN18" s="163"/>
      <c r="EO18" s="163"/>
      <c r="EP18" s="163"/>
      <c r="EQ18" s="163"/>
      <c r="ER18" s="163"/>
      <c r="ES18" s="163"/>
      <c r="ET18" s="163"/>
      <c r="EU18" s="163"/>
      <c r="EV18" s="163"/>
      <c r="EW18" s="163"/>
      <c r="EX18" s="163"/>
      <c r="EY18" s="163"/>
      <c r="EZ18" s="163"/>
      <c r="FA18" s="163"/>
      <c r="FB18" s="163"/>
      <c r="FC18" s="163"/>
      <c r="FD18" s="163"/>
      <c r="FE18" s="163"/>
      <c r="FF18" s="163"/>
      <c r="FG18" s="163"/>
      <c r="FH18" s="163"/>
      <c r="FI18" s="163"/>
      <c r="FJ18" s="163"/>
      <c r="FK18" s="163"/>
      <c r="FL18" s="163"/>
      <c r="FM18" s="163"/>
      <c r="FN18" s="163"/>
      <c r="FO18" s="163"/>
      <c r="FP18" s="163"/>
      <c r="FQ18" s="163"/>
      <c r="FR18" s="163"/>
      <c r="FS18" s="163"/>
      <c r="FT18" s="163"/>
      <c r="FU18" s="163"/>
      <c r="FV18" s="163"/>
      <c r="FW18" s="163"/>
      <c r="FX18" s="163"/>
      <c r="FY18" s="163"/>
      <c r="FZ18" s="163"/>
      <c r="GA18" s="163"/>
      <c r="GB18" s="163"/>
      <c r="GC18" s="163"/>
      <c r="GD18" s="163"/>
      <c r="GE18" s="163"/>
      <c r="GF18" s="163"/>
      <c r="GG18" s="163"/>
      <c r="GH18" s="163"/>
      <c r="GI18" s="163"/>
      <c r="GJ18" s="163"/>
      <c r="GK18" s="163"/>
      <c r="GL18" s="163"/>
      <c r="GM18" s="163"/>
      <c r="GN18" s="163"/>
      <c r="GO18" s="163"/>
      <c r="GP18" s="163"/>
      <c r="GQ18" s="163"/>
      <c r="GR18" s="163"/>
      <c r="GS18" s="163"/>
      <c r="GT18" s="163"/>
      <c r="GU18" s="163"/>
      <c r="GV18" s="163"/>
      <c r="GW18" s="163"/>
      <c r="GX18" s="163"/>
      <c r="GY18" s="163"/>
      <c r="GZ18" s="163"/>
      <c r="HA18" s="163"/>
      <c r="HB18" s="163"/>
      <c r="HC18" s="163"/>
      <c r="HD18" s="163"/>
      <c r="HE18" s="163"/>
      <c r="HF18" s="163"/>
      <c r="HG18" s="163"/>
      <c r="HH18" s="163"/>
      <c r="HI18" s="163"/>
      <c r="HJ18" s="163"/>
      <c r="HK18" s="163"/>
      <c r="HL18" s="163"/>
      <c r="HM18" s="163"/>
      <c r="HN18" s="163"/>
      <c r="HO18" s="163"/>
      <c r="HP18" s="163"/>
      <c r="HQ18" s="163"/>
      <c r="HR18" s="163"/>
      <c r="HS18" s="163"/>
      <c r="HT18" s="163"/>
      <c r="HU18" s="163"/>
      <c r="HV18" s="163"/>
      <c r="HW18" s="163"/>
      <c r="HX18" s="163"/>
      <c r="HY18" s="163"/>
      <c r="HZ18" s="163"/>
      <c r="IA18" s="163"/>
      <c r="IB18" s="163"/>
      <c r="IC18" s="163"/>
      <c r="ID18" s="163"/>
      <c r="IE18" s="163"/>
      <c r="IF18" s="163"/>
      <c r="IG18" s="163"/>
      <c r="IH18" s="163"/>
      <c r="II18" s="163"/>
      <c r="IJ18" s="163"/>
      <c r="IK18" s="163"/>
      <c r="IL18" s="163"/>
      <c r="IM18" s="163"/>
      <c r="IN18" s="163"/>
      <c r="IO18" s="163"/>
      <c r="IP18" s="163"/>
      <c r="IQ18" s="163"/>
      <c r="IR18" s="163"/>
      <c r="IS18" s="163"/>
      <c r="IT18" s="163"/>
      <c r="IU18" s="163"/>
      <c r="IV18" s="163"/>
    </row>
    <row r="19" spans="1:256" s="164" customFormat="1" x14ac:dyDescent="0.2">
      <c r="A19" s="160" t="s">
        <v>40</v>
      </c>
      <c r="B19" s="204"/>
      <c r="C19" s="205">
        <v>0</v>
      </c>
      <c r="D19" s="205">
        <v>0</v>
      </c>
      <c r="E19" s="205">
        <v>0</v>
      </c>
      <c r="F19" s="205">
        <v>0</v>
      </c>
      <c r="G19" s="205">
        <v>0</v>
      </c>
      <c r="H19" s="205">
        <v>0</v>
      </c>
      <c r="I19" s="205">
        <v>0</v>
      </c>
      <c r="J19" s="205">
        <v>0</v>
      </c>
      <c r="K19" s="205">
        <v>0</v>
      </c>
      <c r="L19" s="205">
        <v>0</v>
      </c>
      <c r="M19" s="205">
        <v>0</v>
      </c>
      <c r="N19" s="205">
        <v>0</v>
      </c>
      <c r="O19" s="204"/>
      <c r="P19" s="205">
        <v>0</v>
      </c>
      <c r="Q19" s="205">
        <v>0</v>
      </c>
      <c r="R19" s="205">
        <v>0</v>
      </c>
      <c r="S19" s="205">
        <v>0</v>
      </c>
      <c r="T19" s="205">
        <v>0</v>
      </c>
      <c r="U19" s="205">
        <v>0</v>
      </c>
      <c r="V19" s="205">
        <v>0</v>
      </c>
      <c r="W19" s="205">
        <v>0</v>
      </c>
      <c r="X19" s="205">
        <v>0</v>
      </c>
      <c r="Y19" s="205">
        <v>0</v>
      </c>
      <c r="Z19" s="205">
        <v>0.04</v>
      </c>
      <c r="AA19" s="205">
        <v>53</v>
      </c>
      <c r="AB19" s="204"/>
      <c r="AC19" s="205">
        <v>51</v>
      </c>
      <c r="AD19" s="205">
        <v>36</v>
      </c>
      <c r="AE19" s="205">
        <v>40</v>
      </c>
      <c r="AF19" s="205">
        <v>48</v>
      </c>
      <c r="AG19" s="205">
        <v>43</v>
      </c>
      <c r="AH19" s="205">
        <v>45</v>
      </c>
      <c r="AI19" s="204"/>
      <c r="AJ19" s="205">
        <v>32</v>
      </c>
      <c r="AK19" s="205">
        <v>49</v>
      </c>
      <c r="AL19" s="205">
        <v>36</v>
      </c>
      <c r="AM19" s="205">
        <v>46</v>
      </c>
      <c r="AN19" s="205">
        <v>42</v>
      </c>
      <c r="AO19" s="205">
        <v>39</v>
      </c>
      <c r="AP19" s="204"/>
      <c r="AQ19" s="205">
        <v>55</v>
      </c>
      <c r="AR19" s="205">
        <v>54</v>
      </c>
      <c r="AS19" s="205">
        <v>56</v>
      </c>
      <c r="AT19" s="205">
        <v>46</v>
      </c>
      <c r="AU19" s="205">
        <v>43</v>
      </c>
      <c r="AV19" s="205">
        <v>41</v>
      </c>
      <c r="AW19" s="205">
        <v>40</v>
      </c>
      <c r="AX19" s="205">
        <v>34</v>
      </c>
      <c r="AY19" s="205">
        <f>Produção3Adt!BD116</f>
        <v>51</v>
      </c>
      <c r="AZ19" s="206">
        <f>Produção3Adt!BF116</f>
        <v>17</v>
      </c>
      <c r="BA19" s="206">
        <f>Produção3Adt!BG116</f>
        <v>43</v>
      </c>
      <c r="BB19" s="160" t="s">
        <v>40</v>
      </c>
      <c r="BC19" s="204"/>
      <c r="BD19" s="206">
        <f>BA19-AZ19</f>
        <v>26</v>
      </c>
      <c r="BE19" s="206">
        <f>BA19</f>
        <v>43</v>
      </c>
      <c r="BF19" s="205">
        <v>50</v>
      </c>
      <c r="BG19" s="205">
        <v>54</v>
      </c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3"/>
      <c r="DN19" s="163"/>
      <c r="DO19" s="163"/>
      <c r="DP19" s="163"/>
      <c r="DQ19" s="163"/>
      <c r="DR19" s="163"/>
      <c r="DS19" s="163"/>
      <c r="DT19" s="163"/>
      <c r="DU19" s="163"/>
      <c r="DV19" s="163"/>
      <c r="DW19" s="163"/>
      <c r="DX19" s="163"/>
      <c r="DY19" s="163"/>
      <c r="DZ19" s="163"/>
      <c r="EA19" s="163"/>
      <c r="EB19" s="163"/>
      <c r="EC19" s="163"/>
      <c r="ED19" s="163"/>
      <c r="EE19" s="163"/>
      <c r="EF19" s="163"/>
      <c r="EG19" s="163"/>
      <c r="EH19" s="163"/>
      <c r="EI19" s="163"/>
      <c r="EJ19" s="163"/>
      <c r="EK19" s="163"/>
      <c r="EL19" s="163"/>
      <c r="EM19" s="163"/>
      <c r="EN19" s="163"/>
      <c r="EO19" s="163"/>
      <c r="EP19" s="163"/>
      <c r="EQ19" s="163"/>
      <c r="ER19" s="163"/>
      <c r="ES19" s="163"/>
      <c r="ET19" s="163"/>
      <c r="EU19" s="163"/>
      <c r="EV19" s="163"/>
      <c r="EW19" s="163"/>
      <c r="EX19" s="163"/>
      <c r="EY19" s="163"/>
      <c r="EZ19" s="163"/>
      <c r="FA19" s="163"/>
      <c r="FB19" s="163"/>
      <c r="FC19" s="163"/>
      <c r="FD19" s="163"/>
      <c r="FE19" s="163"/>
      <c r="FF19" s="163"/>
      <c r="FG19" s="163"/>
      <c r="FH19" s="163"/>
      <c r="FI19" s="163"/>
      <c r="FJ19" s="163"/>
      <c r="FK19" s="163"/>
      <c r="FL19" s="163"/>
      <c r="FM19" s="163"/>
      <c r="FN19" s="163"/>
      <c r="FO19" s="163"/>
      <c r="FP19" s="163"/>
      <c r="FQ19" s="163"/>
      <c r="FR19" s="163"/>
      <c r="FS19" s="163"/>
      <c r="FT19" s="163"/>
      <c r="FU19" s="163"/>
      <c r="FV19" s="163"/>
      <c r="FW19" s="163"/>
      <c r="FX19" s="163"/>
      <c r="FY19" s="163"/>
      <c r="FZ19" s="163"/>
      <c r="GA19" s="163"/>
      <c r="GB19" s="163"/>
      <c r="GC19" s="163"/>
      <c r="GD19" s="163"/>
      <c r="GE19" s="163"/>
      <c r="GF19" s="163"/>
      <c r="GG19" s="163"/>
      <c r="GH19" s="163"/>
      <c r="GI19" s="163"/>
      <c r="GJ19" s="163"/>
      <c r="GK19" s="163"/>
      <c r="GL19" s="163"/>
      <c r="GM19" s="163"/>
      <c r="GN19" s="163"/>
      <c r="GO19" s="163"/>
      <c r="GP19" s="163"/>
      <c r="GQ19" s="163"/>
      <c r="GR19" s="163"/>
      <c r="GS19" s="163"/>
      <c r="GT19" s="163"/>
      <c r="GU19" s="163"/>
      <c r="GV19" s="163"/>
      <c r="GW19" s="163"/>
      <c r="GX19" s="163"/>
      <c r="GY19" s="163"/>
      <c r="GZ19" s="163"/>
      <c r="HA19" s="163"/>
      <c r="HB19" s="163"/>
      <c r="HC19" s="163"/>
      <c r="HD19" s="163"/>
      <c r="HE19" s="163"/>
      <c r="HF19" s="163"/>
      <c r="HG19" s="163"/>
      <c r="HH19" s="163"/>
      <c r="HI19" s="163"/>
      <c r="HJ19" s="163"/>
      <c r="HK19" s="163"/>
      <c r="HL19" s="163"/>
      <c r="HM19" s="163"/>
      <c r="HN19" s="163"/>
      <c r="HO19" s="163"/>
      <c r="HP19" s="163"/>
      <c r="HQ19" s="163"/>
      <c r="HR19" s="163"/>
      <c r="HS19" s="163"/>
      <c r="HT19" s="163"/>
      <c r="HU19" s="163"/>
      <c r="HV19" s="163"/>
      <c r="HW19" s="163"/>
      <c r="HX19" s="163"/>
      <c r="HY19" s="163"/>
      <c r="HZ19" s="163"/>
      <c r="IA19" s="163"/>
      <c r="IB19" s="163"/>
      <c r="IC19" s="163"/>
      <c r="ID19" s="163"/>
      <c r="IE19" s="163"/>
      <c r="IF19" s="163"/>
      <c r="IG19" s="163"/>
      <c r="IH19" s="163"/>
      <c r="II19" s="163"/>
      <c r="IJ19" s="163"/>
      <c r="IK19" s="163"/>
      <c r="IL19" s="163"/>
      <c r="IM19" s="163"/>
      <c r="IN19" s="163"/>
      <c r="IO19" s="163"/>
      <c r="IP19" s="163"/>
      <c r="IQ19" s="163"/>
      <c r="IR19" s="163"/>
      <c r="IS19" s="163"/>
      <c r="IT19" s="163"/>
      <c r="IU19" s="163"/>
      <c r="IV19" s="163"/>
    </row>
    <row r="20" spans="1:256" s="208" customFormat="1" x14ac:dyDescent="0.2">
      <c r="A20" s="150"/>
      <c r="B20" s="151"/>
      <c r="C20" s="151">
        <v>43800</v>
      </c>
      <c r="D20" s="151">
        <v>43831</v>
      </c>
      <c r="E20" s="151">
        <v>43862</v>
      </c>
      <c r="F20" s="151">
        <v>43891</v>
      </c>
      <c r="G20" s="151">
        <v>43922</v>
      </c>
      <c r="H20" s="151">
        <v>43952</v>
      </c>
      <c r="I20" s="151">
        <v>43983</v>
      </c>
      <c r="J20" s="151">
        <v>44013</v>
      </c>
      <c r="K20" s="151">
        <v>44044</v>
      </c>
      <c r="L20" s="151">
        <v>44075</v>
      </c>
      <c r="M20" s="151">
        <v>44105</v>
      </c>
      <c r="N20" s="151">
        <v>44136</v>
      </c>
      <c r="O20" s="151"/>
      <c r="P20" s="151">
        <v>44166</v>
      </c>
      <c r="Q20" s="151">
        <v>44197</v>
      </c>
      <c r="R20" s="151">
        <v>44228</v>
      </c>
      <c r="S20" s="151">
        <v>44256</v>
      </c>
      <c r="T20" s="151">
        <v>44287</v>
      </c>
      <c r="U20" s="151">
        <v>44317</v>
      </c>
      <c r="V20" s="151">
        <v>44348</v>
      </c>
      <c r="W20" s="151">
        <v>44378</v>
      </c>
      <c r="X20" s="151">
        <v>44409</v>
      </c>
      <c r="Y20" s="151">
        <v>44440</v>
      </c>
      <c r="Z20" s="151">
        <v>44470</v>
      </c>
      <c r="AA20" s="151">
        <v>44501</v>
      </c>
      <c r="AB20" s="151"/>
      <c r="AC20" s="151">
        <v>44531</v>
      </c>
      <c r="AD20" s="151">
        <v>44562</v>
      </c>
      <c r="AE20" s="151">
        <v>44593</v>
      </c>
      <c r="AF20" s="151">
        <v>44621</v>
      </c>
      <c r="AG20" s="151">
        <v>44652</v>
      </c>
      <c r="AH20" s="151">
        <v>44682</v>
      </c>
      <c r="AI20" s="151"/>
      <c r="AJ20" s="151">
        <v>44713</v>
      </c>
      <c r="AK20" s="151">
        <v>44743</v>
      </c>
      <c r="AL20" s="151">
        <v>44774</v>
      </c>
      <c r="AM20" s="151">
        <v>44805</v>
      </c>
      <c r="AN20" s="151">
        <v>44835</v>
      </c>
      <c r="AO20" s="151">
        <v>44866</v>
      </c>
      <c r="AP20" s="151" t="str">
        <f>AP3</f>
        <v>Meta</v>
      </c>
      <c r="AQ20" s="151" t="e">
        <f ca="1">_xll.FIMMÊS(AO20,0)+1</f>
        <v>#NAME?</v>
      </c>
      <c r="AR20" s="151" t="e">
        <f t="shared" ref="AR20:AY20" ca="1" si="12">_xll.FIMMÊS(AQ20,0)+1</f>
        <v>#NAME?</v>
      </c>
      <c r="AS20" s="151" t="e">
        <f t="shared" ca="1" si="12"/>
        <v>#NAME?</v>
      </c>
      <c r="AT20" s="151" t="e">
        <f t="shared" ca="1" si="12"/>
        <v>#NAME?</v>
      </c>
      <c r="AU20" s="151" t="e">
        <f t="shared" ca="1" si="12"/>
        <v>#NAME?</v>
      </c>
      <c r="AV20" s="151" t="e">
        <f t="shared" ca="1" si="12"/>
        <v>#NAME?</v>
      </c>
      <c r="AW20" s="151" t="e">
        <f t="shared" ca="1" si="12"/>
        <v>#NAME?</v>
      </c>
      <c r="AX20" s="151" t="e">
        <f ca="1">_xll.FIMMÊS(AW20,0)+1</f>
        <v>#NAME?</v>
      </c>
      <c r="AY20" s="151" t="e">
        <f t="shared" ca="1" si="12"/>
        <v>#NAME?</v>
      </c>
      <c r="AZ20" s="151" t="e">
        <f ca="1">_xll.FIMMÊS(AY20,0)+1</f>
        <v>#NAME?</v>
      </c>
      <c r="BA20" s="151" t="e">
        <f ca="1">_xll.FIMMÊS(AY20,0)+1</f>
        <v>#NAME?</v>
      </c>
      <c r="BB20" s="151"/>
      <c r="BC20" s="151" t="str">
        <f>BC3</f>
        <v>Meta</v>
      </c>
      <c r="BD20" s="151" t="e">
        <f ca="1">_xll.FIMMÊS(AY20,0)+1</f>
        <v>#NAME?</v>
      </c>
      <c r="BE20" s="151" t="e">
        <f ca="1">_xll.FIMMÊS(AY20,0)+1</f>
        <v>#NAME?</v>
      </c>
      <c r="BF20" s="151" t="e">
        <f t="shared" ref="BF20:BR20" ca="1" si="13">_xll.FIMMÊS(BE20,0)+1</f>
        <v>#NAME?</v>
      </c>
      <c r="BG20" s="151" t="e">
        <f t="shared" ca="1" si="13"/>
        <v>#NAME?</v>
      </c>
      <c r="BH20" s="151" t="e">
        <f t="shared" ca="1" si="13"/>
        <v>#NAME?</v>
      </c>
      <c r="BI20" s="151" t="e">
        <f t="shared" ca="1" si="13"/>
        <v>#NAME?</v>
      </c>
      <c r="BJ20" s="151" t="e">
        <f t="shared" ca="1" si="13"/>
        <v>#NAME?</v>
      </c>
      <c r="BK20" s="151" t="e">
        <f t="shared" ca="1" si="13"/>
        <v>#NAME?</v>
      </c>
      <c r="BL20" s="151" t="e">
        <f t="shared" ca="1" si="13"/>
        <v>#NAME?</v>
      </c>
      <c r="BM20" s="151" t="e">
        <f t="shared" ca="1" si="13"/>
        <v>#NAME?</v>
      </c>
      <c r="BN20" s="151" t="e">
        <f t="shared" ca="1" si="13"/>
        <v>#NAME?</v>
      </c>
      <c r="BO20" s="151" t="e">
        <f t="shared" ca="1" si="13"/>
        <v>#NAME?</v>
      </c>
      <c r="BP20" s="151" t="e">
        <f t="shared" ca="1" si="13"/>
        <v>#NAME?</v>
      </c>
      <c r="BQ20" s="151" t="e">
        <f t="shared" ca="1" si="13"/>
        <v>#NAME?</v>
      </c>
      <c r="BR20" s="151" t="e">
        <f t="shared" ca="1" si="13"/>
        <v>#NAME?</v>
      </c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  <c r="CV20" s="207"/>
      <c r="CW20" s="207"/>
      <c r="CX20" s="207"/>
      <c r="CY20" s="207"/>
      <c r="CZ20" s="207"/>
      <c r="DA20" s="207"/>
      <c r="DB20" s="207"/>
      <c r="DC20" s="207"/>
      <c r="DD20" s="207"/>
      <c r="DE20" s="207"/>
      <c r="DF20" s="207"/>
      <c r="DG20" s="207"/>
      <c r="DH20" s="207"/>
      <c r="DI20" s="207"/>
      <c r="DJ20" s="207"/>
      <c r="DK20" s="207"/>
      <c r="DL20" s="207"/>
      <c r="DM20" s="207"/>
      <c r="DN20" s="207"/>
      <c r="DO20" s="207"/>
      <c r="DP20" s="207"/>
      <c r="DQ20" s="207"/>
      <c r="DR20" s="207"/>
      <c r="DS20" s="207"/>
      <c r="DT20" s="207"/>
      <c r="DU20" s="207"/>
      <c r="DV20" s="207"/>
      <c r="DW20" s="207"/>
      <c r="DX20" s="207"/>
      <c r="DY20" s="207"/>
      <c r="DZ20" s="207"/>
      <c r="EA20" s="207"/>
      <c r="EB20" s="207"/>
      <c r="EC20" s="207"/>
      <c r="ED20" s="207"/>
      <c r="EE20" s="207"/>
      <c r="EF20" s="207"/>
      <c r="EG20" s="207"/>
      <c r="EH20" s="207"/>
      <c r="EI20" s="207"/>
      <c r="EJ20" s="207"/>
      <c r="EK20" s="207"/>
      <c r="EL20" s="207"/>
      <c r="EM20" s="207"/>
      <c r="EN20" s="207"/>
      <c r="EO20" s="207"/>
      <c r="EP20" s="207"/>
      <c r="EQ20" s="207"/>
      <c r="ER20" s="207"/>
      <c r="ES20" s="207"/>
      <c r="ET20" s="207"/>
      <c r="EU20" s="207"/>
      <c r="EV20" s="207"/>
      <c r="EW20" s="207"/>
      <c r="EX20" s="207"/>
      <c r="EY20" s="207"/>
      <c r="EZ20" s="207"/>
      <c r="FA20" s="207"/>
      <c r="FB20" s="207"/>
      <c r="FC20" s="207"/>
      <c r="FD20" s="207"/>
      <c r="FE20" s="207"/>
      <c r="FF20" s="207"/>
      <c r="FG20" s="207"/>
      <c r="FH20" s="207"/>
      <c r="FI20" s="207"/>
      <c r="FJ20" s="207"/>
      <c r="FK20" s="207"/>
      <c r="FL20" s="207"/>
      <c r="FM20" s="207"/>
      <c r="FN20" s="207"/>
      <c r="FO20" s="207"/>
      <c r="FP20" s="207"/>
      <c r="FQ20" s="207"/>
      <c r="FR20" s="207"/>
      <c r="FS20" s="207"/>
      <c r="FT20" s="207"/>
      <c r="FU20" s="207"/>
      <c r="FV20" s="207"/>
      <c r="FW20" s="207"/>
      <c r="FX20" s="207"/>
      <c r="FY20" s="207"/>
      <c r="FZ20" s="207"/>
      <c r="GA20" s="207"/>
      <c r="GB20" s="207"/>
      <c r="GC20" s="207"/>
      <c r="GD20" s="207"/>
      <c r="GE20" s="207"/>
      <c r="GF20" s="207"/>
      <c r="GG20" s="207"/>
      <c r="GH20" s="207"/>
      <c r="GI20" s="207"/>
      <c r="GJ20" s="207"/>
      <c r="GK20" s="207"/>
      <c r="GL20" s="207"/>
      <c r="GM20" s="207"/>
      <c r="GN20" s="207"/>
      <c r="GO20" s="207"/>
      <c r="GP20" s="207"/>
      <c r="GQ20" s="207"/>
      <c r="GR20" s="207"/>
      <c r="GS20" s="207"/>
      <c r="GT20" s="207"/>
      <c r="GU20" s="207"/>
      <c r="GV20" s="207"/>
      <c r="GW20" s="207"/>
      <c r="GX20" s="207"/>
      <c r="GY20" s="207"/>
      <c r="GZ20" s="207"/>
      <c r="HA20" s="207"/>
      <c r="HB20" s="207"/>
      <c r="HC20" s="207"/>
      <c r="HD20" s="207"/>
      <c r="HE20" s="207"/>
      <c r="HF20" s="207"/>
      <c r="HG20" s="207"/>
      <c r="HH20" s="207"/>
      <c r="HI20" s="207"/>
      <c r="HJ20" s="207"/>
      <c r="HK20" s="207"/>
      <c r="HL20" s="207"/>
      <c r="HM20" s="207"/>
      <c r="HN20" s="207"/>
      <c r="HO20" s="207"/>
      <c r="HP20" s="207"/>
      <c r="HQ20" s="207"/>
      <c r="HR20" s="207"/>
      <c r="HS20" s="207"/>
      <c r="HT20" s="207"/>
      <c r="HU20" s="207"/>
      <c r="HV20" s="207"/>
      <c r="HW20" s="207"/>
      <c r="HX20" s="207"/>
      <c r="HY20" s="207"/>
      <c r="HZ20" s="207"/>
      <c r="IA20" s="207"/>
      <c r="IB20" s="207"/>
      <c r="IC20" s="207"/>
      <c r="ID20" s="207"/>
      <c r="IE20" s="207"/>
      <c r="IF20" s="207"/>
      <c r="IG20" s="207"/>
      <c r="IH20" s="207"/>
      <c r="II20" s="207"/>
      <c r="IJ20" s="207"/>
      <c r="IK20" s="207"/>
      <c r="IL20" s="207"/>
      <c r="IM20" s="207"/>
      <c r="IN20" s="207"/>
      <c r="IO20" s="207"/>
      <c r="IP20" s="207"/>
      <c r="IQ20" s="207"/>
      <c r="IR20" s="207"/>
      <c r="IS20" s="207"/>
      <c r="IT20" s="207"/>
      <c r="IU20" s="207"/>
      <c r="IV20" s="207"/>
    </row>
    <row r="21" spans="1:256" s="159" customFormat="1" x14ac:dyDescent="0.25">
      <c r="A21" s="197" t="s">
        <v>41</v>
      </c>
      <c r="B21" s="155" t="s">
        <v>42</v>
      </c>
      <c r="C21" s="198">
        <v>0</v>
      </c>
      <c r="D21" s="198">
        <v>0</v>
      </c>
      <c r="E21" s="198">
        <v>0</v>
      </c>
      <c r="F21" s="198">
        <v>2.4509803921568627E-3</v>
      </c>
      <c r="G21" s="198">
        <v>0</v>
      </c>
      <c r="H21" s="198">
        <v>3.0303030303030304E-2</v>
      </c>
      <c r="I21" s="198">
        <v>0.125</v>
      </c>
      <c r="J21" s="198">
        <v>0.14122137404580154</v>
      </c>
      <c r="K21" s="198">
        <v>9.9630996309963096E-2</v>
      </c>
      <c r="L21" s="198">
        <v>0.11872146118721461</v>
      </c>
      <c r="M21" s="198">
        <v>0.33980582524271846</v>
      </c>
      <c r="N21" s="198">
        <v>0.17511520737327188</v>
      </c>
      <c r="O21" s="155" t="s">
        <v>42</v>
      </c>
      <c r="P21" s="198">
        <v>5.4166666666666669E-2</v>
      </c>
      <c r="Q21" s="198">
        <v>1.2853470437017995E-2</v>
      </c>
      <c r="R21" s="198">
        <v>1.8018018018018018E-2</v>
      </c>
      <c r="S21" s="198">
        <v>4.4776119402985072E-2</v>
      </c>
      <c r="T21" s="198">
        <v>0</v>
      </c>
      <c r="U21" s="198">
        <v>3.5353535353535352E-2</v>
      </c>
      <c r="V21" s="198">
        <v>1.0526315789473684E-2</v>
      </c>
      <c r="W21" s="198">
        <v>5.1813471502590676E-3</v>
      </c>
      <c r="X21" s="198">
        <v>0</v>
      </c>
      <c r="Y21" s="198">
        <v>1.0676156583629894E-2</v>
      </c>
      <c r="Z21" s="198">
        <v>0</v>
      </c>
      <c r="AA21" s="198">
        <v>9.8360655737704916E-2</v>
      </c>
      <c r="AB21" s="155" t="s">
        <v>42</v>
      </c>
      <c r="AC21" s="198">
        <v>0</v>
      </c>
      <c r="AD21" s="209">
        <v>0.1396508728179551</v>
      </c>
      <c r="AE21" s="209">
        <v>0.29292929292929293</v>
      </c>
      <c r="AF21" s="209">
        <v>0.11055276381909548</v>
      </c>
      <c r="AG21" s="209">
        <v>4.0100250626566414E-2</v>
      </c>
      <c r="AH21" s="209">
        <v>8.8888888888888889E-3</v>
      </c>
      <c r="AI21" s="155" t="s">
        <v>43</v>
      </c>
      <c r="AJ21" s="209">
        <v>8.9999999999999993E-3</v>
      </c>
      <c r="AK21" s="209">
        <v>8.9820359281437123E-3</v>
      </c>
      <c r="AL21" s="209">
        <v>1.1389521640091117E-2</v>
      </c>
      <c r="AM21" s="209">
        <v>2.4813895781637717E-3</v>
      </c>
      <c r="AN21" s="209">
        <v>6.9605568445475635E-3</v>
      </c>
      <c r="AO21" s="210">
        <v>0</v>
      </c>
      <c r="AP21" s="155" t="s">
        <v>43</v>
      </c>
      <c r="AQ21" s="210">
        <f>IFERROR((AQ22/AQ23),0)</f>
        <v>0</v>
      </c>
      <c r="AR21" s="210">
        <f t="shared" ref="AR21:BR21" si="14">IFERROR((AR22/AR23),0)</f>
        <v>0</v>
      </c>
      <c r="AS21" s="210">
        <f t="shared" si="14"/>
        <v>0</v>
      </c>
      <c r="AT21" s="210">
        <f t="shared" si="14"/>
        <v>0</v>
      </c>
      <c r="AU21" s="210">
        <f t="shared" si="14"/>
        <v>0</v>
      </c>
      <c r="AV21" s="210">
        <f t="shared" si="14"/>
        <v>2.2075055187637969E-3</v>
      </c>
      <c r="AW21" s="210">
        <f t="shared" si="14"/>
        <v>0</v>
      </c>
      <c r="AX21" s="210">
        <f t="shared" si="14"/>
        <v>0</v>
      </c>
      <c r="AY21" s="210">
        <f t="shared" si="14"/>
        <v>0</v>
      </c>
      <c r="AZ21" s="210">
        <f t="shared" si="14"/>
        <v>0</v>
      </c>
      <c r="BA21" s="210">
        <f t="shared" si="14"/>
        <v>0</v>
      </c>
      <c r="BB21" s="197" t="s">
        <v>44</v>
      </c>
      <c r="BC21" s="155" t="s">
        <v>45</v>
      </c>
      <c r="BD21" s="209">
        <f>IFERROR((BD22/BD23),0)</f>
        <v>0</v>
      </c>
      <c r="BE21" s="209">
        <f t="shared" si="14"/>
        <v>0</v>
      </c>
      <c r="BF21" s="209">
        <f t="shared" si="14"/>
        <v>0</v>
      </c>
      <c r="BG21" s="209">
        <f t="shared" si="14"/>
        <v>0</v>
      </c>
      <c r="BH21" s="209">
        <f t="shared" si="14"/>
        <v>0</v>
      </c>
      <c r="BI21" s="209">
        <f t="shared" si="14"/>
        <v>0</v>
      </c>
      <c r="BJ21" s="209">
        <f t="shared" si="14"/>
        <v>0</v>
      </c>
      <c r="BK21" s="209">
        <f t="shared" si="14"/>
        <v>0</v>
      </c>
      <c r="BL21" s="209">
        <f t="shared" si="14"/>
        <v>0</v>
      </c>
      <c r="BM21" s="209">
        <f t="shared" si="14"/>
        <v>0</v>
      </c>
      <c r="BN21" s="209">
        <f t="shared" si="14"/>
        <v>0</v>
      </c>
      <c r="BO21" s="209">
        <f t="shared" si="14"/>
        <v>0</v>
      </c>
      <c r="BP21" s="209">
        <f t="shared" si="14"/>
        <v>0</v>
      </c>
      <c r="BQ21" s="209">
        <f t="shared" si="14"/>
        <v>0</v>
      </c>
      <c r="BR21" s="209">
        <f t="shared" si="14"/>
        <v>0</v>
      </c>
    </row>
    <row r="22" spans="1:256" x14ac:dyDescent="0.25">
      <c r="A22" s="199" t="s">
        <v>46</v>
      </c>
      <c r="B22" s="200"/>
      <c r="C22" s="211"/>
      <c r="D22" s="211">
        <v>0</v>
      </c>
      <c r="E22" s="211">
        <v>0</v>
      </c>
      <c r="F22" s="211">
        <v>1</v>
      </c>
      <c r="G22" s="211">
        <v>0</v>
      </c>
      <c r="H22" s="211">
        <v>5</v>
      </c>
      <c r="I22" s="211">
        <v>25</v>
      </c>
      <c r="J22" s="211">
        <v>37</v>
      </c>
      <c r="K22" s="211">
        <v>27</v>
      </c>
      <c r="L22" s="211">
        <v>26</v>
      </c>
      <c r="M22" s="211">
        <v>70</v>
      </c>
      <c r="N22" s="211">
        <v>38</v>
      </c>
      <c r="O22" s="200"/>
      <c r="P22" s="211">
        <v>13</v>
      </c>
      <c r="Q22" s="211">
        <v>5</v>
      </c>
      <c r="R22" s="211">
        <v>6</v>
      </c>
      <c r="S22" s="211">
        <v>9</v>
      </c>
      <c r="T22" s="211">
        <v>0</v>
      </c>
      <c r="U22" s="211">
        <v>7</v>
      </c>
      <c r="V22" s="211">
        <v>2</v>
      </c>
      <c r="W22" s="211">
        <v>1</v>
      </c>
      <c r="X22" s="211">
        <v>0</v>
      </c>
      <c r="Y22" s="211">
        <v>3</v>
      </c>
      <c r="Z22" s="211">
        <v>0</v>
      </c>
      <c r="AA22" s="211">
        <v>24</v>
      </c>
      <c r="AB22" s="200"/>
      <c r="AC22" s="211">
        <v>0</v>
      </c>
      <c r="AD22" s="211">
        <v>56</v>
      </c>
      <c r="AE22" s="211">
        <v>58</v>
      </c>
      <c r="AF22" s="211">
        <v>44</v>
      </c>
      <c r="AG22" s="211">
        <v>16</v>
      </c>
      <c r="AH22" s="211">
        <v>4</v>
      </c>
      <c r="AI22" s="200"/>
      <c r="AJ22" s="211">
        <v>14</v>
      </c>
      <c r="AK22" s="211">
        <v>3</v>
      </c>
      <c r="AL22" s="211">
        <v>5</v>
      </c>
      <c r="AM22" s="211">
        <v>1</v>
      </c>
      <c r="AN22" s="211">
        <v>3</v>
      </c>
      <c r="AO22" s="211">
        <v>0</v>
      </c>
      <c r="AP22" s="200"/>
      <c r="AQ22" s="211">
        <v>0</v>
      </c>
      <c r="AR22" s="211">
        <v>0</v>
      </c>
      <c r="AS22" s="211">
        <v>0</v>
      </c>
      <c r="AT22" s="211">
        <v>0</v>
      </c>
      <c r="AU22" s="211">
        <v>0</v>
      </c>
      <c r="AV22" s="211">
        <v>1</v>
      </c>
      <c r="AW22" s="211">
        <v>0</v>
      </c>
      <c r="AX22" s="211">
        <v>0</v>
      </c>
      <c r="AY22" s="211">
        <v>0</v>
      </c>
      <c r="AZ22" s="212">
        <v>0</v>
      </c>
      <c r="BA22" s="212">
        <v>0</v>
      </c>
      <c r="BB22" s="199" t="s">
        <v>46</v>
      </c>
      <c r="BC22" s="200"/>
      <c r="BD22" s="212">
        <v>0</v>
      </c>
      <c r="BE22" s="212">
        <f>BA22</f>
        <v>0</v>
      </c>
      <c r="BF22" s="211">
        <v>0</v>
      </c>
      <c r="BG22" s="211">
        <v>0</v>
      </c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</row>
    <row r="23" spans="1:256" x14ac:dyDescent="0.25">
      <c r="A23" s="199" t="s">
        <v>47</v>
      </c>
      <c r="B23" s="200"/>
      <c r="C23" s="213"/>
      <c r="D23" s="213">
        <v>401</v>
      </c>
      <c r="E23" s="213">
        <v>449</v>
      </c>
      <c r="F23" s="213">
        <v>408</v>
      </c>
      <c r="G23" s="213">
        <v>166</v>
      </c>
      <c r="H23" s="213">
        <v>165</v>
      </c>
      <c r="I23" s="213">
        <v>200</v>
      </c>
      <c r="J23" s="213">
        <v>262</v>
      </c>
      <c r="K23" s="213">
        <v>271</v>
      </c>
      <c r="L23" s="213">
        <v>219</v>
      </c>
      <c r="M23" s="213">
        <v>206</v>
      </c>
      <c r="N23" s="213">
        <v>217</v>
      </c>
      <c r="O23" s="200"/>
      <c r="P23" s="213">
        <v>240</v>
      </c>
      <c r="Q23" s="213">
        <v>389</v>
      </c>
      <c r="R23" s="213">
        <v>333</v>
      </c>
      <c r="S23" s="213">
        <v>201</v>
      </c>
      <c r="T23" s="213">
        <v>183</v>
      </c>
      <c r="U23" s="213">
        <v>198</v>
      </c>
      <c r="V23" s="213">
        <v>190</v>
      </c>
      <c r="W23" s="213">
        <v>193</v>
      </c>
      <c r="X23" s="213">
        <v>251</v>
      </c>
      <c r="Y23" s="213">
        <v>281</v>
      </c>
      <c r="Z23" s="213">
        <v>243</v>
      </c>
      <c r="AA23" s="213">
        <v>244</v>
      </c>
      <c r="AB23" s="200"/>
      <c r="AC23" s="213">
        <v>310</v>
      </c>
      <c r="AD23" s="213">
        <v>401</v>
      </c>
      <c r="AE23" s="213">
        <v>198</v>
      </c>
      <c r="AF23" s="213">
        <v>398</v>
      </c>
      <c r="AG23" s="213">
        <v>399</v>
      </c>
      <c r="AH23" s="213">
        <v>450</v>
      </c>
      <c r="AI23" s="200"/>
      <c r="AJ23" s="213">
        <v>269</v>
      </c>
      <c r="AK23" s="213">
        <v>334</v>
      </c>
      <c r="AL23" s="213">
        <v>439</v>
      </c>
      <c r="AM23" s="213">
        <v>403</v>
      </c>
      <c r="AN23" s="213">
        <v>431</v>
      </c>
      <c r="AO23" s="213">
        <v>407</v>
      </c>
      <c r="AP23" s="200"/>
      <c r="AQ23" s="213">
        <v>446</v>
      </c>
      <c r="AR23" s="213">
        <v>490</v>
      </c>
      <c r="AS23" s="213">
        <v>480</v>
      </c>
      <c r="AT23" s="213">
        <v>478</v>
      </c>
      <c r="AU23" s="213">
        <v>398</v>
      </c>
      <c r="AV23" s="213">
        <v>453</v>
      </c>
      <c r="AW23" s="213">
        <v>436</v>
      </c>
      <c r="AX23" s="213">
        <v>429</v>
      </c>
      <c r="AY23" s="213">
        <v>490</v>
      </c>
      <c r="AZ23" s="214">
        <v>459</v>
      </c>
      <c r="BA23" s="214">
        <v>459</v>
      </c>
      <c r="BB23" s="199" t="s">
        <v>47</v>
      </c>
      <c r="BC23" s="200"/>
      <c r="BD23" s="214">
        <v>459</v>
      </c>
      <c r="BE23" s="214">
        <f>BA23</f>
        <v>459</v>
      </c>
      <c r="BF23" s="213">
        <v>533</v>
      </c>
      <c r="BG23" s="213">
        <v>579</v>
      </c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</row>
    <row r="24" spans="1:256" s="208" customFormat="1" x14ac:dyDescent="0.2">
      <c r="A24" s="150"/>
      <c r="B24" s="151"/>
      <c r="C24" s="151">
        <v>43831</v>
      </c>
      <c r="D24" s="151">
        <v>43862</v>
      </c>
      <c r="E24" s="151">
        <v>43891</v>
      </c>
      <c r="F24" s="151">
        <v>43922</v>
      </c>
      <c r="G24" s="151">
        <v>43952</v>
      </c>
      <c r="H24" s="151">
        <v>43983</v>
      </c>
      <c r="I24" s="151">
        <v>44013</v>
      </c>
      <c r="J24" s="151">
        <v>44044</v>
      </c>
      <c r="K24" s="151">
        <v>44075</v>
      </c>
      <c r="L24" s="151">
        <v>44105</v>
      </c>
      <c r="M24" s="151">
        <v>44136</v>
      </c>
      <c r="N24" s="151">
        <v>44166</v>
      </c>
      <c r="O24" s="151"/>
      <c r="P24" s="151">
        <v>44197</v>
      </c>
      <c r="Q24" s="151">
        <v>44228</v>
      </c>
      <c r="R24" s="151">
        <v>44256</v>
      </c>
      <c r="S24" s="151">
        <v>44287</v>
      </c>
      <c r="T24" s="151">
        <v>44317</v>
      </c>
      <c r="U24" s="151">
        <v>44348</v>
      </c>
      <c r="V24" s="151">
        <v>44378</v>
      </c>
      <c r="W24" s="151">
        <v>44409</v>
      </c>
      <c r="X24" s="151">
        <v>44440</v>
      </c>
      <c r="Y24" s="151">
        <v>44470</v>
      </c>
      <c r="Z24" s="151">
        <v>44501</v>
      </c>
      <c r="AA24" s="151">
        <v>44531</v>
      </c>
      <c r="AB24" s="151"/>
      <c r="AC24" s="151">
        <v>44562</v>
      </c>
      <c r="AD24" s="151">
        <v>44593</v>
      </c>
      <c r="AE24" s="151">
        <v>44621</v>
      </c>
      <c r="AF24" s="151">
        <v>44652</v>
      </c>
      <c r="AG24" s="151">
        <v>44682</v>
      </c>
      <c r="AH24" s="151">
        <v>44713</v>
      </c>
      <c r="AI24" s="151"/>
      <c r="AJ24" s="151">
        <v>44743</v>
      </c>
      <c r="AK24" s="151">
        <v>44774</v>
      </c>
      <c r="AL24" s="151">
        <v>44805</v>
      </c>
      <c r="AM24" s="151">
        <v>44835</v>
      </c>
      <c r="AN24" s="151">
        <v>44866</v>
      </c>
      <c r="AO24" s="151">
        <v>44896</v>
      </c>
      <c r="AP24" s="151" t="str">
        <f>AP20</f>
        <v>Meta</v>
      </c>
      <c r="AQ24" s="151">
        <v>44927</v>
      </c>
      <c r="AR24" s="151">
        <v>44958</v>
      </c>
      <c r="AS24" s="151">
        <v>44986</v>
      </c>
      <c r="AT24" s="151">
        <v>45017</v>
      </c>
      <c r="AU24" s="151">
        <v>45047</v>
      </c>
      <c r="AV24" s="151">
        <v>45078</v>
      </c>
      <c r="AW24" s="151">
        <v>45108</v>
      </c>
      <c r="AX24" s="151">
        <v>45139</v>
      </c>
      <c r="AY24" s="151">
        <v>45170</v>
      </c>
      <c r="AZ24" s="151" t="str">
        <f>AZ3</f>
        <v>01-15-Out-23</v>
      </c>
      <c r="BA24" s="151">
        <f>BA3</f>
        <v>45200</v>
      </c>
      <c r="BB24" s="151"/>
      <c r="BC24" s="151" t="str">
        <f>BC20</f>
        <v>Meta</v>
      </c>
      <c r="BD24" s="151" t="str">
        <f>BD3</f>
        <v>16-31-Out-23</v>
      </c>
      <c r="BE24" s="151">
        <f>BE3</f>
        <v>45200</v>
      </c>
      <c r="BF24" s="151" t="e">
        <f t="shared" ref="BF24:BR24" ca="1" si="15">BF3</f>
        <v>#NAME?</v>
      </c>
      <c r="BG24" s="151" t="e">
        <f t="shared" ca="1" si="15"/>
        <v>#NAME?</v>
      </c>
      <c r="BH24" s="151" t="e">
        <f t="shared" ca="1" si="15"/>
        <v>#NAME?</v>
      </c>
      <c r="BI24" s="151" t="e">
        <f t="shared" ca="1" si="15"/>
        <v>#NAME?</v>
      </c>
      <c r="BJ24" s="151" t="e">
        <f t="shared" ca="1" si="15"/>
        <v>#NAME?</v>
      </c>
      <c r="BK24" s="151" t="e">
        <f t="shared" ca="1" si="15"/>
        <v>#NAME?</v>
      </c>
      <c r="BL24" s="151" t="e">
        <f t="shared" ca="1" si="15"/>
        <v>#NAME?</v>
      </c>
      <c r="BM24" s="151" t="e">
        <f t="shared" ca="1" si="15"/>
        <v>#NAME?</v>
      </c>
      <c r="BN24" s="151" t="e">
        <f t="shared" ca="1" si="15"/>
        <v>#NAME?</v>
      </c>
      <c r="BO24" s="151" t="e">
        <f t="shared" ca="1" si="15"/>
        <v>#NAME?</v>
      </c>
      <c r="BP24" s="151" t="e">
        <f t="shared" ca="1" si="15"/>
        <v>#NAME?</v>
      </c>
      <c r="BQ24" s="151" t="e">
        <f t="shared" ca="1" si="15"/>
        <v>#NAME?</v>
      </c>
      <c r="BR24" s="151" t="e">
        <f t="shared" ca="1" si="15"/>
        <v>#NAME?</v>
      </c>
      <c r="BS24" s="207"/>
      <c r="BT24" s="207"/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  <c r="CK24" s="207"/>
      <c r="CL24" s="207"/>
      <c r="CM24" s="207"/>
      <c r="CN24" s="207"/>
      <c r="CO24" s="207"/>
      <c r="CP24" s="207"/>
      <c r="CQ24" s="207"/>
      <c r="CR24" s="207"/>
      <c r="CS24" s="207"/>
      <c r="CT24" s="207"/>
      <c r="CU24" s="207"/>
      <c r="CV24" s="207"/>
      <c r="CW24" s="207"/>
      <c r="CX24" s="207"/>
      <c r="CY24" s="207"/>
      <c r="CZ24" s="207"/>
      <c r="DA24" s="207"/>
      <c r="DB24" s="207"/>
      <c r="DC24" s="207"/>
      <c r="DD24" s="207"/>
      <c r="DE24" s="207"/>
      <c r="DF24" s="207"/>
      <c r="DG24" s="207"/>
      <c r="DH24" s="207"/>
      <c r="DI24" s="207"/>
      <c r="DJ24" s="207"/>
      <c r="DK24" s="207"/>
      <c r="DL24" s="207"/>
      <c r="DM24" s="207"/>
      <c r="DN24" s="207"/>
      <c r="DO24" s="207"/>
      <c r="DP24" s="207"/>
      <c r="DQ24" s="207"/>
      <c r="DR24" s="207"/>
      <c r="DS24" s="207"/>
      <c r="DT24" s="207"/>
      <c r="DU24" s="207"/>
      <c r="DV24" s="207"/>
      <c r="DW24" s="207"/>
      <c r="DX24" s="207"/>
      <c r="DY24" s="207"/>
      <c r="DZ24" s="207"/>
      <c r="EA24" s="207"/>
      <c r="EB24" s="207"/>
      <c r="EC24" s="207"/>
      <c r="ED24" s="207"/>
      <c r="EE24" s="207"/>
      <c r="EF24" s="207"/>
      <c r="EG24" s="207"/>
      <c r="EH24" s="207"/>
      <c r="EI24" s="207"/>
      <c r="EJ24" s="207"/>
      <c r="EK24" s="207"/>
      <c r="EL24" s="207"/>
      <c r="EM24" s="207"/>
      <c r="EN24" s="207"/>
      <c r="EO24" s="207"/>
      <c r="EP24" s="207"/>
      <c r="EQ24" s="207"/>
      <c r="ER24" s="207"/>
      <c r="ES24" s="207"/>
      <c r="ET24" s="207"/>
      <c r="EU24" s="207"/>
      <c r="EV24" s="207"/>
      <c r="EW24" s="207"/>
      <c r="EX24" s="207"/>
      <c r="EY24" s="207"/>
      <c r="EZ24" s="207"/>
      <c r="FA24" s="207"/>
      <c r="FB24" s="207"/>
      <c r="FC24" s="207"/>
      <c r="FD24" s="207"/>
      <c r="FE24" s="207"/>
      <c r="FF24" s="207"/>
      <c r="FG24" s="207"/>
      <c r="FH24" s="207"/>
      <c r="FI24" s="207"/>
      <c r="FJ24" s="207"/>
      <c r="FK24" s="207"/>
      <c r="FL24" s="207"/>
      <c r="FM24" s="207"/>
      <c r="FN24" s="207"/>
      <c r="FO24" s="207"/>
      <c r="FP24" s="207"/>
      <c r="FQ24" s="207"/>
      <c r="FR24" s="207"/>
      <c r="FS24" s="207"/>
      <c r="FT24" s="207"/>
      <c r="FU24" s="207"/>
      <c r="FV24" s="207"/>
      <c r="FW24" s="207"/>
      <c r="FX24" s="207"/>
      <c r="FY24" s="207"/>
      <c r="FZ24" s="207"/>
      <c r="GA24" s="207"/>
      <c r="GB24" s="207"/>
      <c r="GC24" s="207"/>
      <c r="GD24" s="207"/>
      <c r="GE24" s="207"/>
      <c r="GF24" s="207"/>
      <c r="GG24" s="207"/>
      <c r="GH24" s="207"/>
      <c r="GI24" s="207"/>
      <c r="GJ24" s="207"/>
      <c r="GK24" s="207"/>
      <c r="GL24" s="207"/>
      <c r="GM24" s="207"/>
      <c r="GN24" s="207"/>
      <c r="GO24" s="207"/>
      <c r="GP24" s="207"/>
      <c r="GQ24" s="207"/>
      <c r="GR24" s="207"/>
      <c r="GS24" s="207"/>
      <c r="GT24" s="207"/>
      <c r="GU24" s="207"/>
      <c r="GV24" s="207"/>
      <c r="GW24" s="207"/>
      <c r="GX24" s="207"/>
      <c r="GY24" s="207"/>
      <c r="GZ24" s="207"/>
      <c r="HA24" s="207"/>
      <c r="HB24" s="207"/>
      <c r="HC24" s="207"/>
      <c r="HD24" s="207"/>
      <c r="HE24" s="207"/>
      <c r="HF24" s="207"/>
      <c r="HG24" s="207"/>
      <c r="HH24" s="207"/>
      <c r="HI24" s="207"/>
      <c r="HJ24" s="207"/>
      <c r="HK24" s="207"/>
      <c r="HL24" s="207"/>
      <c r="HM24" s="207"/>
      <c r="HN24" s="207"/>
      <c r="HO24" s="207"/>
      <c r="HP24" s="207"/>
      <c r="HQ24" s="207"/>
      <c r="HR24" s="207"/>
      <c r="HS24" s="207"/>
      <c r="HT24" s="207"/>
      <c r="HU24" s="207"/>
      <c r="HV24" s="207"/>
      <c r="HW24" s="207"/>
      <c r="HX24" s="207"/>
      <c r="HY24" s="207"/>
      <c r="HZ24" s="207"/>
      <c r="IA24" s="207"/>
      <c r="IB24" s="207"/>
      <c r="IC24" s="207"/>
      <c r="ID24" s="207"/>
      <c r="IE24" s="207"/>
      <c r="IF24" s="207"/>
      <c r="IG24" s="207"/>
      <c r="IH24" s="207"/>
      <c r="II24" s="207"/>
      <c r="IJ24" s="207"/>
      <c r="IK24" s="207"/>
      <c r="IL24" s="207"/>
      <c r="IM24" s="207"/>
      <c r="IN24" s="207"/>
      <c r="IO24" s="207"/>
      <c r="IP24" s="207"/>
      <c r="IQ24" s="207"/>
      <c r="IR24" s="207"/>
      <c r="IS24" s="207"/>
      <c r="IT24" s="207"/>
      <c r="IU24" s="207"/>
      <c r="IV24" s="207"/>
    </row>
    <row r="25" spans="1:256" s="159" customFormat="1" ht="25.5" hidden="1" x14ac:dyDescent="0.25">
      <c r="A25" s="197" t="s">
        <v>48</v>
      </c>
      <c r="B25" s="215" t="s">
        <v>36</v>
      </c>
      <c r="C25" s="198">
        <v>2.967359050445104E-2</v>
      </c>
      <c r="D25" s="198">
        <v>2.5936599423631124E-2</v>
      </c>
      <c r="E25" s="198">
        <v>4.779411764705882E-2</v>
      </c>
      <c r="F25" s="198">
        <v>0</v>
      </c>
      <c r="G25" s="198">
        <v>0</v>
      </c>
      <c r="H25" s="198">
        <v>0</v>
      </c>
      <c r="I25" s="198">
        <v>0</v>
      </c>
      <c r="J25" s="198">
        <v>0</v>
      </c>
      <c r="K25" s="198">
        <v>0</v>
      </c>
      <c r="L25" s="198">
        <v>0</v>
      </c>
      <c r="M25" s="198">
        <v>0</v>
      </c>
      <c r="N25" s="198">
        <v>4.3478260869565216E-2</v>
      </c>
      <c r="O25" s="215" t="s">
        <v>36</v>
      </c>
      <c r="P25" s="198">
        <v>6.6147859922178989E-2</v>
      </c>
      <c r="Q25" s="198">
        <v>3.0434782608695653E-2</v>
      </c>
      <c r="R25" s="198">
        <v>2.9411764705882353E-2</v>
      </c>
      <c r="S25" s="198">
        <v>0</v>
      </c>
      <c r="T25" s="198">
        <v>0</v>
      </c>
      <c r="U25" s="198">
        <v>0</v>
      </c>
      <c r="V25" s="198">
        <v>0</v>
      </c>
      <c r="W25" s="198">
        <v>1.8691588785046728E-2</v>
      </c>
      <c r="X25" s="198">
        <v>9.5588235294117641E-2</v>
      </c>
      <c r="Y25" s="198">
        <v>4.4117647058823532E-2</v>
      </c>
      <c r="Z25" s="198">
        <v>9.8484848484848481E-2</v>
      </c>
      <c r="AA25" s="198">
        <v>3.875968992248062E-2</v>
      </c>
      <c r="AB25" s="215" t="s">
        <v>36</v>
      </c>
      <c r="AC25" s="198">
        <v>2.1052631578947368E-2</v>
      </c>
      <c r="AD25" s="198">
        <v>0</v>
      </c>
      <c r="AE25" s="198">
        <v>4.4843049327354259E-3</v>
      </c>
      <c r="AF25" s="198">
        <v>6.7375886524822695E-2</v>
      </c>
      <c r="AG25" s="198">
        <v>7.4803149606299218E-2</v>
      </c>
      <c r="AH25" s="198">
        <v>4.0816326530612242E-2</v>
      </c>
      <c r="AI25" s="215" t="s">
        <v>36</v>
      </c>
      <c r="AJ25" s="198">
        <v>1.3513513513513514E-2</v>
      </c>
      <c r="AK25" s="198">
        <v>9.0634441087613302E-3</v>
      </c>
      <c r="AL25" s="198">
        <v>5.5118110236220472E-2</v>
      </c>
      <c r="AM25" s="198">
        <v>6.7796610169491525E-2</v>
      </c>
      <c r="AN25" s="198">
        <v>5.6390977443609019E-2</v>
      </c>
      <c r="AO25" s="198">
        <v>6.4102564102564097E-2</v>
      </c>
      <c r="AP25" s="215" t="s">
        <v>36</v>
      </c>
      <c r="AQ25" s="198">
        <f t="shared" ref="AQ25:BA25" si="16">IFERROR((AQ26/AQ27),0)</f>
        <v>0</v>
      </c>
      <c r="AR25" s="198">
        <f t="shared" si="16"/>
        <v>0</v>
      </c>
      <c r="AS25" s="198">
        <f t="shared" si="16"/>
        <v>0</v>
      </c>
      <c r="AT25" s="198">
        <f t="shared" si="16"/>
        <v>0</v>
      </c>
      <c r="AU25" s="198">
        <f t="shared" si="16"/>
        <v>0</v>
      </c>
      <c r="AV25" s="198">
        <f t="shared" si="16"/>
        <v>0</v>
      </c>
      <c r="AW25" s="198">
        <f t="shared" si="16"/>
        <v>0</v>
      </c>
      <c r="AX25" s="198">
        <f t="shared" si="16"/>
        <v>0</v>
      </c>
      <c r="AY25" s="198">
        <f t="shared" si="16"/>
        <v>0</v>
      </c>
      <c r="AZ25" s="198">
        <f t="shared" si="16"/>
        <v>0.11214953271028037</v>
      </c>
      <c r="BA25" s="198">
        <f t="shared" si="16"/>
        <v>0.10300429184549356</v>
      </c>
      <c r="BB25" s="216"/>
      <c r="BC25" s="217"/>
      <c r="BD25" s="218"/>
      <c r="BE25" s="219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215"/>
      <c r="BR25" s="198"/>
    </row>
    <row r="26" spans="1:256" hidden="1" x14ac:dyDescent="0.25">
      <c r="A26" s="220" t="s">
        <v>49</v>
      </c>
      <c r="B26" s="221"/>
      <c r="C26" s="222">
        <v>10</v>
      </c>
      <c r="D26" s="222">
        <v>9</v>
      </c>
      <c r="E26" s="222">
        <v>13</v>
      </c>
      <c r="F26" s="222">
        <v>0</v>
      </c>
      <c r="G26" s="222">
        <v>0</v>
      </c>
      <c r="H26" s="222">
        <v>0</v>
      </c>
      <c r="I26" s="222">
        <v>0</v>
      </c>
      <c r="J26" s="222">
        <v>0</v>
      </c>
      <c r="K26" s="222">
        <v>0</v>
      </c>
      <c r="L26" s="222">
        <v>0</v>
      </c>
      <c r="M26" s="222">
        <v>0</v>
      </c>
      <c r="N26" s="222">
        <v>7</v>
      </c>
      <c r="O26" s="221"/>
      <c r="P26" s="222">
        <v>17</v>
      </c>
      <c r="Q26" s="222">
        <v>7</v>
      </c>
      <c r="R26" s="222">
        <v>1</v>
      </c>
      <c r="S26" s="222">
        <v>0</v>
      </c>
      <c r="T26" s="222">
        <v>0</v>
      </c>
      <c r="U26" s="222">
        <v>0</v>
      </c>
      <c r="V26" s="222">
        <v>0</v>
      </c>
      <c r="W26" s="222">
        <v>2</v>
      </c>
      <c r="X26" s="222">
        <v>13</v>
      </c>
      <c r="Y26" s="222">
        <v>6</v>
      </c>
      <c r="Z26" s="222">
        <v>13</v>
      </c>
      <c r="AA26" s="222">
        <v>5</v>
      </c>
      <c r="AB26" s="221"/>
      <c r="AC26" s="222">
        <v>4</v>
      </c>
      <c r="AD26" s="222">
        <v>0</v>
      </c>
      <c r="AE26" s="222">
        <v>1</v>
      </c>
      <c r="AF26" s="222">
        <v>19</v>
      </c>
      <c r="AG26" s="222">
        <v>19</v>
      </c>
      <c r="AH26" s="222">
        <v>4</v>
      </c>
      <c r="AI26" s="221"/>
      <c r="AJ26" s="222">
        <v>2</v>
      </c>
      <c r="AK26" s="222">
        <v>3</v>
      </c>
      <c r="AL26" s="222">
        <v>14</v>
      </c>
      <c r="AM26" s="222">
        <v>20</v>
      </c>
      <c r="AN26" s="222">
        <v>15</v>
      </c>
      <c r="AO26" s="222">
        <v>20</v>
      </c>
      <c r="AP26" s="221"/>
      <c r="AQ26" s="205">
        <v>0</v>
      </c>
      <c r="AR26" s="205">
        <v>0</v>
      </c>
      <c r="AS26" s="205">
        <v>2</v>
      </c>
      <c r="AT26" s="205">
        <v>5</v>
      </c>
      <c r="AU26" s="205">
        <v>1</v>
      </c>
      <c r="AV26" s="205">
        <v>0</v>
      </c>
      <c r="AW26" s="205">
        <v>1</v>
      </c>
      <c r="AX26" s="205">
        <v>2</v>
      </c>
      <c r="AY26" s="205">
        <v>0</v>
      </c>
      <c r="AZ26" s="206">
        <v>12</v>
      </c>
      <c r="BA26" s="206">
        <v>24</v>
      </c>
      <c r="BB26" s="223"/>
      <c r="BC26" s="224"/>
      <c r="BD26" s="225"/>
      <c r="BE26" s="226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1"/>
      <c r="BR26" s="222"/>
    </row>
    <row r="27" spans="1:256" hidden="1" x14ac:dyDescent="0.25">
      <c r="A27" s="199" t="s">
        <v>50</v>
      </c>
      <c r="B27" s="221"/>
      <c r="C27" s="227">
        <v>337</v>
      </c>
      <c r="D27" s="227">
        <v>347</v>
      </c>
      <c r="E27" s="227">
        <v>272</v>
      </c>
      <c r="F27" s="227">
        <v>68</v>
      </c>
      <c r="G27" s="227">
        <v>52</v>
      </c>
      <c r="H27" s="227">
        <v>67</v>
      </c>
      <c r="I27" s="227">
        <v>85</v>
      </c>
      <c r="J27" s="227">
        <v>58</v>
      </c>
      <c r="K27" s="227">
        <v>63</v>
      </c>
      <c r="L27" s="227">
        <v>63</v>
      </c>
      <c r="M27" s="227">
        <v>55</v>
      </c>
      <c r="N27" s="227">
        <v>161</v>
      </c>
      <c r="O27" s="221"/>
      <c r="P27" s="227">
        <v>257</v>
      </c>
      <c r="Q27" s="227">
        <v>230</v>
      </c>
      <c r="R27" s="227">
        <v>34</v>
      </c>
      <c r="S27" s="227">
        <v>0</v>
      </c>
      <c r="T27" s="227">
        <v>0</v>
      </c>
      <c r="U27" s="227">
        <v>0</v>
      </c>
      <c r="V27" s="227">
        <v>0</v>
      </c>
      <c r="W27" s="227">
        <v>107</v>
      </c>
      <c r="X27" s="227">
        <v>136</v>
      </c>
      <c r="Y27" s="227">
        <v>136</v>
      </c>
      <c r="Z27" s="227">
        <v>132</v>
      </c>
      <c r="AA27" s="227">
        <v>129</v>
      </c>
      <c r="AB27" s="221"/>
      <c r="AC27" s="227">
        <v>190</v>
      </c>
      <c r="AD27" s="227">
        <v>0</v>
      </c>
      <c r="AE27" s="227">
        <v>223</v>
      </c>
      <c r="AF27" s="227">
        <v>282</v>
      </c>
      <c r="AG27" s="227">
        <v>254</v>
      </c>
      <c r="AH27" s="227">
        <v>98</v>
      </c>
      <c r="AI27" s="221"/>
      <c r="AJ27" s="227">
        <v>148</v>
      </c>
      <c r="AK27" s="227">
        <v>331</v>
      </c>
      <c r="AL27" s="227">
        <v>254</v>
      </c>
      <c r="AM27" s="227">
        <v>295</v>
      </c>
      <c r="AN27" s="227">
        <v>266</v>
      </c>
      <c r="AO27" s="227">
        <v>312</v>
      </c>
      <c r="AP27" s="221"/>
      <c r="AQ27" s="228">
        <v>0</v>
      </c>
      <c r="AR27" s="228">
        <v>0</v>
      </c>
      <c r="AS27" s="228">
        <v>0</v>
      </c>
      <c r="AT27" s="228">
        <v>0</v>
      </c>
      <c r="AU27" s="228">
        <v>0</v>
      </c>
      <c r="AV27" s="228">
        <v>0</v>
      </c>
      <c r="AW27" s="228">
        <v>0</v>
      </c>
      <c r="AX27" s="228">
        <v>0</v>
      </c>
      <c r="AY27" s="228">
        <v>0</v>
      </c>
      <c r="AZ27" s="229">
        <v>107</v>
      </c>
      <c r="BA27" s="229">
        <v>233</v>
      </c>
      <c r="BB27" s="230"/>
      <c r="BC27" s="231"/>
      <c r="BD27" s="232"/>
      <c r="BE27" s="233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1"/>
      <c r="BR27" s="227"/>
    </row>
    <row r="28" spans="1:256" s="159" customFormat="1" x14ac:dyDescent="0.25">
      <c r="A28" s="234"/>
      <c r="B28" s="235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5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5"/>
      <c r="AC28" s="236"/>
      <c r="AD28" s="236"/>
      <c r="AE28" s="236"/>
      <c r="AF28" s="236"/>
      <c r="AG28" s="236"/>
      <c r="AH28" s="236"/>
      <c r="AI28" s="235"/>
      <c r="AJ28" s="236"/>
      <c r="AK28" s="236"/>
      <c r="AL28" s="236"/>
      <c r="AM28" s="236"/>
      <c r="AN28" s="236"/>
      <c r="AO28" s="236"/>
      <c r="AP28" s="235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7"/>
      <c r="BB28" s="197" t="s">
        <v>51</v>
      </c>
      <c r="BC28" s="215" t="s">
        <v>36</v>
      </c>
      <c r="BD28" s="156">
        <f>IFERROR(ROUND((BD29/BD30),4),0)</f>
        <v>0</v>
      </c>
      <c r="BE28" s="156">
        <f>IFERROR(ROUND((BE29/BE30),4),0)</f>
        <v>0</v>
      </c>
      <c r="BF28" s="156">
        <f t="shared" ref="BF28:BR28" si="17">IFERROR(ROUND((BF29/BF30),4),0)</f>
        <v>2.58E-2</v>
      </c>
      <c r="BG28" s="156">
        <f t="shared" si="17"/>
        <v>7.1999999999999998E-3</v>
      </c>
      <c r="BH28" s="156">
        <f t="shared" si="17"/>
        <v>0</v>
      </c>
      <c r="BI28" s="156">
        <f t="shared" si="17"/>
        <v>0</v>
      </c>
      <c r="BJ28" s="156">
        <f t="shared" si="17"/>
        <v>0</v>
      </c>
      <c r="BK28" s="156">
        <f t="shared" si="17"/>
        <v>0</v>
      </c>
      <c r="BL28" s="156">
        <f t="shared" si="17"/>
        <v>0</v>
      </c>
      <c r="BM28" s="156">
        <f t="shared" si="17"/>
        <v>0</v>
      </c>
      <c r="BN28" s="156">
        <f t="shared" si="17"/>
        <v>0</v>
      </c>
      <c r="BO28" s="156">
        <f t="shared" si="17"/>
        <v>0</v>
      </c>
      <c r="BP28" s="156">
        <f t="shared" si="17"/>
        <v>0</v>
      </c>
      <c r="BQ28" s="156">
        <f t="shared" si="17"/>
        <v>0</v>
      </c>
      <c r="BR28" s="156">
        <f t="shared" si="17"/>
        <v>0</v>
      </c>
    </row>
    <row r="29" spans="1:256" x14ac:dyDescent="0.25">
      <c r="A29" s="238"/>
      <c r="B29" s="224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4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4"/>
      <c r="AC29" s="225"/>
      <c r="AD29" s="225"/>
      <c r="AE29" s="225"/>
      <c r="AF29" s="225"/>
      <c r="AG29" s="225"/>
      <c r="AH29" s="225"/>
      <c r="AI29" s="224"/>
      <c r="AJ29" s="225"/>
      <c r="AK29" s="225"/>
      <c r="AL29" s="225"/>
      <c r="AM29" s="225"/>
      <c r="AN29" s="225"/>
      <c r="AO29" s="225"/>
      <c r="AP29" s="224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40"/>
      <c r="BB29" s="199" t="s">
        <v>52</v>
      </c>
      <c r="BC29" s="221"/>
      <c r="BD29" s="241">
        <v>0</v>
      </c>
      <c r="BE29" s="241">
        <v>0</v>
      </c>
      <c r="BF29" s="205">
        <v>4</v>
      </c>
      <c r="BG29" s="222">
        <v>1</v>
      </c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</row>
    <row r="30" spans="1:256" x14ac:dyDescent="0.25">
      <c r="A30" s="223"/>
      <c r="B30" s="224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24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24"/>
      <c r="AC30" s="242"/>
      <c r="AD30" s="242"/>
      <c r="AE30" s="242"/>
      <c r="AF30" s="242"/>
      <c r="AG30" s="242"/>
      <c r="AH30" s="242"/>
      <c r="AI30" s="224"/>
      <c r="AJ30" s="242"/>
      <c r="AK30" s="242"/>
      <c r="AL30" s="242"/>
      <c r="AM30" s="242"/>
      <c r="AN30" s="242"/>
      <c r="AO30" s="242"/>
      <c r="AP30" s="224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4"/>
      <c r="BB30" s="199" t="s">
        <v>53</v>
      </c>
      <c r="BC30" s="221"/>
      <c r="BD30" s="229">
        <f>BA27-AZ27</f>
        <v>126</v>
      </c>
      <c r="BE30" s="229">
        <f>BA27</f>
        <v>233</v>
      </c>
      <c r="BF30" s="227">
        <v>155</v>
      </c>
      <c r="BG30" s="227">
        <v>139</v>
      </c>
      <c r="BH30" s="227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</row>
    <row r="31" spans="1:256" s="159" customFormat="1" x14ac:dyDescent="0.25">
      <c r="A31" s="216"/>
      <c r="B31" s="217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7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7"/>
      <c r="AC31" s="218"/>
      <c r="AD31" s="218"/>
      <c r="AE31" s="218"/>
      <c r="AF31" s="218"/>
      <c r="AG31" s="218"/>
      <c r="AH31" s="218"/>
      <c r="AI31" s="217"/>
      <c r="AJ31" s="218"/>
      <c r="AK31" s="218"/>
      <c r="AL31" s="218"/>
      <c r="AM31" s="218"/>
      <c r="AN31" s="218"/>
      <c r="AO31" s="218"/>
      <c r="AP31" s="217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45"/>
      <c r="BB31" s="197" t="s">
        <v>54</v>
      </c>
      <c r="BC31" s="215" t="s">
        <v>55</v>
      </c>
      <c r="BD31" s="156">
        <f>IFERROR(ROUND((BD32/BD33),4),0)</f>
        <v>0</v>
      </c>
      <c r="BE31" s="156">
        <f>IFERROR(ROUND((BE32/BE33),4),0)</f>
        <v>1.49E-2</v>
      </c>
      <c r="BF31" s="156">
        <f t="shared" ref="BF31:BR31" si="18">IFERROR(ROUND((BF32/BF33),4),0)</f>
        <v>0</v>
      </c>
      <c r="BG31" s="156">
        <f t="shared" si="18"/>
        <v>0</v>
      </c>
      <c r="BH31" s="156">
        <f t="shared" si="18"/>
        <v>0</v>
      </c>
      <c r="BI31" s="156">
        <f t="shared" si="18"/>
        <v>0</v>
      </c>
      <c r="BJ31" s="156">
        <f t="shared" si="18"/>
        <v>0</v>
      </c>
      <c r="BK31" s="156">
        <f t="shared" si="18"/>
        <v>0</v>
      </c>
      <c r="BL31" s="156">
        <f t="shared" si="18"/>
        <v>0</v>
      </c>
      <c r="BM31" s="156">
        <f t="shared" si="18"/>
        <v>0</v>
      </c>
      <c r="BN31" s="156">
        <f t="shared" si="18"/>
        <v>0</v>
      </c>
      <c r="BO31" s="156">
        <f t="shared" si="18"/>
        <v>0</v>
      </c>
      <c r="BP31" s="156">
        <f t="shared" si="18"/>
        <v>0</v>
      </c>
      <c r="BQ31" s="156">
        <f t="shared" si="18"/>
        <v>0</v>
      </c>
      <c r="BR31" s="156">
        <f t="shared" si="18"/>
        <v>0</v>
      </c>
    </row>
    <row r="32" spans="1:256" x14ac:dyDescent="0.25">
      <c r="A32" s="238"/>
      <c r="B32" s="224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4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4"/>
      <c r="AC32" s="225"/>
      <c r="AD32" s="225"/>
      <c r="AE32" s="225"/>
      <c r="AF32" s="225"/>
      <c r="AG32" s="225"/>
      <c r="AH32" s="225"/>
      <c r="AI32" s="224"/>
      <c r="AJ32" s="225"/>
      <c r="AK32" s="225"/>
      <c r="AL32" s="225"/>
      <c r="AM32" s="225"/>
      <c r="AN32" s="225"/>
      <c r="AO32" s="225"/>
      <c r="AP32" s="224"/>
      <c r="AQ32" s="239"/>
      <c r="AR32" s="239"/>
      <c r="AS32" s="239"/>
      <c r="AT32" s="239"/>
      <c r="AU32" s="239"/>
      <c r="AV32" s="239"/>
      <c r="AW32" s="239"/>
      <c r="AX32" s="239"/>
      <c r="AY32" s="239"/>
      <c r="AZ32" s="239"/>
      <c r="BA32" s="240"/>
      <c r="BB32" s="199" t="s">
        <v>56</v>
      </c>
      <c r="BC32" s="221"/>
      <c r="BD32" s="241" t="s">
        <v>57</v>
      </c>
      <c r="BE32" s="241">
        <v>3</v>
      </c>
      <c r="BF32" s="222">
        <v>0</v>
      </c>
      <c r="BG32" s="222">
        <v>0</v>
      </c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</row>
    <row r="33" spans="1:256" x14ac:dyDescent="0.25">
      <c r="A33" s="223"/>
      <c r="B33" s="224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24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24"/>
      <c r="AC33" s="242"/>
      <c r="AD33" s="242"/>
      <c r="AE33" s="242"/>
      <c r="AF33" s="242"/>
      <c r="AG33" s="242"/>
      <c r="AH33" s="242"/>
      <c r="AI33" s="224"/>
      <c r="AJ33" s="242"/>
      <c r="AK33" s="242"/>
      <c r="AL33" s="242"/>
      <c r="AM33" s="242"/>
      <c r="AN33" s="242"/>
      <c r="AO33" s="242"/>
      <c r="AP33" s="224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4"/>
      <c r="BB33" s="199" t="s">
        <v>58</v>
      </c>
      <c r="BC33" s="221"/>
      <c r="BD33" s="241" t="s">
        <v>57</v>
      </c>
      <c r="BE33" s="246">
        <v>201</v>
      </c>
      <c r="BF33" s="227">
        <v>186</v>
      </c>
      <c r="BG33" s="227">
        <v>218</v>
      </c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R33" s="227"/>
    </row>
    <row r="34" spans="1:256" s="159" customFormat="1" x14ac:dyDescent="0.25">
      <c r="A34" s="216"/>
      <c r="B34" s="217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7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7"/>
      <c r="AC34" s="218"/>
      <c r="AD34" s="218"/>
      <c r="AE34" s="218"/>
      <c r="AF34" s="218"/>
      <c r="AG34" s="218"/>
      <c r="AH34" s="218"/>
      <c r="AI34" s="217"/>
      <c r="AJ34" s="218"/>
      <c r="AK34" s="218"/>
      <c r="AL34" s="218"/>
      <c r="AM34" s="218"/>
      <c r="AN34" s="218"/>
      <c r="AO34" s="218"/>
      <c r="AP34" s="217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45"/>
      <c r="BB34" s="197" t="s">
        <v>59</v>
      </c>
      <c r="BC34" s="215" t="s">
        <v>60</v>
      </c>
      <c r="BD34" s="156">
        <f t="shared" ref="BD34:BR34" si="19">IFERROR(ROUND((BD35/BD36),4),0)</f>
        <v>0</v>
      </c>
      <c r="BE34" s="156">
        <f t="shared" si="19"/>
        <v>0</v>
      </c>
      <c r="BF34" s="156">
        <f t="shared" si="19"/>
        <v>0</v>
      </c>
      <c r="BG34" s="156">
        <f t="shared" si="19"/>
        <v>0</v>
      </c>
      <c r="BH34" s="156">
        <f t="shared" si="19"/>
        <v>0</v>
      </c>
      <c r="BI34" s="156">
        <f t="shared" si="19"/>
        <v>0</v>
      </c>
      <c r="BJ34" s="156">
        <f t="shared" si="19"/>
        <v>0</v>
      </c>
      <c r="BK34" s="156">
        <f t="shared" si="19"/>
        <v>0</v>
      </c>
      <c r="BL34" s="156">
        <f t="shared" si="19"/>
        <v>0</v>
      </c>
      <c r="BM34" s="156">
        <f t="shared" si="19"/>
        <v>0</v>
      </c>
      <c r="BN34" s="156">
        <f t="shared" si="19"/>
        <v>0</v>
      </c>
      <c r="BO34" s="156">
        <f t="shared" si="19"/>
        <v>0</v>
      </c>
      <c r="BP34" s="156">
        <f t="shared" si="19"/>
        <v>0</v>
      </c>
      <c r="BQ34" s="156">
        <f t="shared" si="19"/>
        <v>0</v>
      </c>
      <c r="BR34" s="156">
        <f t="shared" si="19"/>
        <v>0</v>
      </c>
    </row>
    <row r="35" spans="1:256" x14ac:dyDescent="0.25">
      <c r="A35" s="238"/>
      <c r="B35" s="224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4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4"/>
      <c r="AC35" s="225"/>
      <c r="AD35" s="225"/>
      <c r="AE35" s="225"/>
      <c r="AF35" s="225"/>
      <c r="AG35" s="225"/>
      <c r="AH35" s="225"/>
      <c r="AI35" s="224"/>
      <c r="AJ35" s="225"/>
      <c r="AK35" s="225"/>
      <c r="AL35" s="225"/>
      <c r="AM35" s="225"/>
      <c r="AN35" s="225"/>
      <c r="AO35" s="225"/>
      <c r="AP35" s="224"/>
      <c r="AQ35" s="239"/>
      <c r="AR35" s="239"/>
      <c r="AS35" s="239"/>
      <c r="AT35" s="239"/>
      <c r="AU35" s="239"/>
      <c r="AV35" s="239"/>
      <c r="AW35" s="239"/>
      <c r="AX35" s="239"/>
      <c r="AY35" s="239"/>
      <c r="AZ35" s="239"/>
      <c r="BA35" s="240"/>
      <c r="BB35" s="199" t="s">
        <v>61</v>
      </c>
      <c r="BC35" s="221"/>
      <c r="BD35" s="241" t="s">
        <v>57</v>
      </c>
      <c r="BE35" s="241">
        <v>0</v>
      </c>
      <c r="BF35" s="222">
        <v>0</v>
      </c>
      <c r="BG35" s="222">
        <v>0</v>
      </c>
      <c r="BH35" s="222"/>
      <c r="BI35" s="222"/>
      <c r="BJ35" s="222"/>
      <c r="BK35" s="222"/>
      <c r="BL35" s="222"/>
      <c r="BM35" s="222"/>
      <c r="BN35" s="222"/>
      <c r="BO35" s="222"/>
      <c r="BP35" s="222"/>
      <c r="BQ35" s="222"/>
      <c r="BR35" s="222"/>
    </row>
    <row r="36" spans="1:256" x14ac:dyDescent="0.25">
      <c r="A36" s="230"/>
      <c r="B36" s="231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31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31"/>
      <c r="AC36" s="247"/>
      <c r="AD36" s="247"/>
      <c r="AE36" s="247"/>
      <c r="AF36" s="247"/>
      <c r="AG36" s="247"/>
      <c r="AH36" s="247"/>
      <c r="AI36" s="231"/>
      <c r="AJ36" s="247"/>
      <c r="AK36" s="247"/>
      <c r="AL36" s="247"/>
      <c r="AM36" s="247"/>
      <c r="AN36" s="247"/>
      <c r="AO36" s="247"/>
      <c r="AP36" s="231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49"/>
      <c r="BB36" s="199" t="s">
        <v>58</v>
      </c>
      <c r="BC36" s="221"/>
      <c r="BD36" s="241" t="s">
        <v>57</v>
      </c>
      <c r="BE36" s="246">
        <v>0</v>
      </c>
      <c r="BF36" s="227">
        <v>0</v>
      </c>
      <c r="BG36" s="227">
        <v>0</v>
      </c>
      <c r="BH36" s="227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</row>
    <row r="37" spans="1:256" s="159" customFormat="1" ht="25.5" hidden="1" x14ac:dyDescent="0.25">
      <c r="A37" s="197" t="s">
        <v>62</v>
      </c>
      <c r="B37" s="215" t="s">
        <v>36</v>
      </c>
      <c r="C37" s="198">
        <v>0</v>
      </c>
      <c r="D37" s="198">
        <v>8.6455331412103754E-3</v>
      </c>
      <c r="E37" s="198">
        <v>7.3529411764705881E-3</v>
      </c>
      <c r="F37" s="198">
        <v>0</v>
      </c>
      <c r="G37" s="198">
        <v>0</v>
      </c>
      <c r="H37" s="198">
        <v>0</v>
      </c>
      <c r="I37" s="198">
        <v>0</v>
      </c>
      <c r="J37" s="198">
        <v>0</v>
      </c>
      <c r="K37" s="198">
        <v>0</v>
      </c>
      <c r="L37" s="198">
        <v>0</v>
      </c>
      <c r="M37" s="198">
        <v>0</v>
      </c>
      <c r="N37" s="198">
        <v>6.2111801242236021E-3</v>
      </c>
      <c r="O37" s="215" t="s">
        <v>36</v>
      </c>
      <c r="P37" s="198">
        <v>1.1673151750972763E-2</v>
      </c>
      <c r="Q37" s="198">
        <v>3.0434782608695653E-2</v>
      </c>
      <c r="R37" s="198">
        <v>0</v>
      </c>
      <c r="S37" s="198">
        <v>0</v>
      </c>
      <c r="T37" s="198">
        <v>0</v>
      </c>
      <c r="U37" s="198">
        <v>0</v>
      </c>
      <c r="V37" s="198">
        <v>0</v>
      </c>
      <c r="W37" s="198">
        <v>0</v>
      </c>
      <c r="X37" s="198">
        <v>7.3529411764705881E-3</v>
      </c>
      <c r="Y37" s="198">
        <v>7.3529411764705881E-3</v>
      </c>
      <c r="Z37" s="198">
        <v>1.5151515151515152E-2</v>
      </c>
      <c r="AA37" s="198">
        <v>7.7519379844961239E-3</v>
      </c>
      <c r="AB37" s="215" t="s">
        <v>36</v>
      </c>
      <c r="AC37" s="198">
        <v>0</v>
      </c>
      <c r="AD37" s="198">
        <v>0</v>
      </c>
      <c r="AE37" s="198">
        <v>0</v>
      </c>
      <c r="AF37" s="198">
        <v>0</v>
      </c>
      <c r="AG37" s="198">
        <v>0</v>
      </c>
      <c r="AH37" s="198">
        <v>4.0816326530612242E-2</v>
      </c>
      <c r="AI37" s="215" t="s">
        <v>43</v>
      </c>
      <c r="AJ37" s="198">
        <v>0</v>
      </c>
      <c r="AK37" s="198">
        <v>0</v>
      </c>
      <c r="AL37" s="198">
        <v>0</v>
      </c>
      <c r="AM37" s="198">
        <v>6.1016949152542375E-2</v>
      </c>
      <c r="AN37" s="198">
        <v>1.5037593984962405E-2</v>
      </c>
      <c r="AO37" s="198">
        <v>0</v>
      </c>
      <c r="AP37" s="215" t="s">
        <v>43</v>
      </c>
      <c r="AQ37" s="198">
        <f t="shared" ref="AQ37:BA37" si="20">IFERROR((AQ38/AQ39),0)</f>
        <v>0</v>
      </c>
      <c r="AR37" s="198">
        <f t="shared" si="20"/>
        <v>0</v>
      </c>
      <c r="AS37" s="198">
        <f t="shared" si="20"/>
        <v>0</v>
      </c>
      <c r="AT37" s="198">
        <f t="shared" si="20"/>
        <v>0</v>
      </c>
      <c r="AU37" s="198">
        <f t="shared" si="20"/>
        <v>0</v>
      </c>
      <c r="AV37" s="198">
        <f t="shared" si="20"/>
        <v>0</v>
      </c>
      <c r="AW37" s="198">
        <f t="shared" si="20"/>
        <v>0</v>
      </c>
      <c r="AX37" s="198">
        <f t="shared" si="20"/>
        <v>0</v>
      </c>
      <c r="AY37" s="198">
        <f t="shared" si="20"/>
        <v>0</v>
      </c>
      <c r="AZ37" s="198">
        <f t="shared" si="20"/>
        <v>9.3457943925233638E-3</v>
      </c>
      <c r="BA37" s="198">
        <f t="shared" si="20"/>
        <v>4.2918454935622317E-3</v>
      </c>
      <c r="BB37" s="250"/>
      <c r="BC37" s="251"/>
      <c r="BD37" s="251"/>
      <c r="BE37" s="252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</row>
    <row r="38" spans="1:256" hidden="1" x14ac:dyDescent="0.25">
      <c r="A38" s="220" t="s">
        <v>63</v>
      </c>
      <c r="B38" s="221"/>
      <c r="C38" s="222">
        <v>0</v>
      </c>
      <c r="D38" s="222">
        <v>3</v>
      </c>
      <c r="E38" s="222">
        <v>2</v>
      </c>
      <c r="F38" s="222">
        <v>0</v>
      </c>
      <c r="G38" s="222">
        <v>0</v>
      </c>
      <c r="H38" s="222">
        <v>0</v>
      </c>
      <c r="I38" s="222">
        <v>0</v>
      </c>
      <c r="J38" s="222">
        <v>0</v>
      </c>
      <c r="K38" s="222">
        <v>0</v>
      </c>
      <c r="L38" s="222">
        <v>0</v>
      </c>
      <c r="M38" s="222">
        <v>0</v>
      </c>
      <c r="N38" s="222">
        <v>1</v>
      </c>
      <c r="O38" s="221"/>
      <c r="P38" s="222">
        <v>3</v>
      </c>
      <c r="Q38" s="222">
        <v>7</v>
      </c>
      <c r="R38" s="222">
        <v>0</v>
      </c>
      <c r="S38" s="222">
        <v>0</v>
      </c>
      <c r="T38" s="222">
        <v>0</v>
      </c>
      <c r="U38" s="222">
        <v>0</v>
      </c>
      <c r="V38" s="222">
        <v>0</v>
      </c>
      <c r="W38" s="222">
        <v>0</v>
      </c>
      <c r="X38" s="222">
        <v>1</v>
      </c>
      <c r="Y38" s="222">
        <v>1</v>
      </c>
      <c r="Z38" s="222">
        <v>2</v>
      </c>
      <c r="AA38" s="222">
        <v>1</v>
      </c>
      <c r="AB38" s="221"/>
      <c r="AC38" s="222">
        <v>0</v>
      </c>
      <c r="AD38" s="222">
        <v>0</v>
      </c>
      <c r="AE38" s="222">
        <v>0</v>
      </c>
      <c r="AF38" s="222">
        <v>0</v>
      </c>
      <c r="AG38" s="222">
        <v>0</v>
      </c>
      <c r="AH38" s="222">
        <v>4</v>
      </c>
      <c r="AI38" s="221"/>
      <c r="AJ38" s="222">
        <v>0</v>
      </c>
      <c r="AK38" s="222">
        <v>0</v>
      </c>
      <c r="AL38" s="222">
        <v>0</v>
      </c>
      <c r="AM38" s="222">
        <v>18</v>
      </c>
      <c r="AN38" s="222">
        <v>4</v>
      </c>
      <c r="AO38" s="222">
        <v>0</v>
      </c>
      <c r="AP38" s="221"/>
      <c r="AQ38" s="205">
        <v>0</v>
      </c>
      <c r="AR38" s="205">
        <v>0</v>
      </c>
      <c r="AS38" s="205">
        <v>2</v>
      </c>
      <c r="AT38" s="205">
        <v>5</v>
      </c>
      <c r="AU38" s="205">
        <v>1</v>
      </c>
      <c r="AV38" s="205">
        <v>0</v>
      </c>
      <c r="AW38" s="205">
        <v>1</v>
      </c>
      <c r="AX38" s="205">
        <v>2</v>
      </c>
      <c r="AY38" s="205">
        <v>0</v>
      </c>
      <c r="AZ38" s="206">
        <v>1</v>
      </c>
      <c r="BA38" s="206">
        <v>1</v>
      </c>
      <c r="BB38" s="253"/>
      <c r="BC38" s="239"/>
      <c r="BD38" s="239"/>
      <c r="BE38" s="254"/>
      <c r="BF38" s="205"/>
      <c r="BG38" s="205"/>
      <c r="BH38" s="205"/>
      <c r="BI38" s="205"/>
      <c r="BJ38" s="205"/>
      <c r="BK38" s="205"/>
      <c r="BL38" s="205"/>
      <c r="BM38" s="205"/>
      <c r="BN38" s="205"/>
      <c r="BO38" s="205"/>
      <c r="BP38" s="205"/>
      <c r="BQ38" s="205"/>
      <c r="BR38" s="205"/>
    </row>
    <row r="39" spans="1:256" hidden="1" x14ac:dyDescent="0.25">
      <c r="A39" s="199" t="s">
        <v>50</v>
      </c>
      <c r="B39" s="221"/>
      <c r="C39" s="227">
        <v>337</v>
      </c>
      <c r="D39" s="227">
        <v>347</v>
      </c>
      <c r="E39" s="227">
        <v>272</v>
      </c>
      <c r="F39" s="227">
        <v>68</v>
      </c>
      <c r="G39" s="227">
        <v>52</v>
      </c>
      <c r="H39" s="227">
        <v>67</v>
      </c>
      <c r="I39" s="227">
        <v>85</v>
      </c>
      <c r="J39" s="227">
        <v>58</v>
      </c>
      <c r="K39" s="227">
        <v>63</v>
      </c>
      <c r="L39" s="227">
        <v>63</v>
      </c>
      <c r="M39" s="227">
        <v>55</v>
      </c>
      <c r="N39" s="227">
        <v>161</v>
      </c>
      <c r="O39" s="221"/>
      <c r="P39" s="227">
        <v>257</v>
      </c>
      <c r="Q39" s="227">
        <v>230</v>
      </c>
      <c r="R39" s="227">
        <v>34</v>
      </c>
      <c r="S39" s="227">
        <v>0</v>
      </c>
      <c r="T39" s="227">
        <v>0</v>
      </c>
      <c r="U39" s="227">
        <v>0</v>
      </c>
      <c r="V39" s="227">
        <v>0</v>
      </c>
      <c r="W39" s="227">
        <v>107</v>
      </c>
      <c r="X39" s="227">
        <v>136</v>
      </c>
      <c r="Y39" s="227">
        <v>136</v>
      </c>
      <c r="Z39" s="227">
        <v>132</v>
      </c>
      <c r="AA39" s="227">
        <v>129</v>
      </c>
      <c r="AB39" s="221"/>
      <c r="AC39" s="227">
        <v>190</v>
      </c>
      <c r="AD39" s="227">
        <v>0</v>
      </c>
      <c r="AE39" s="227">
        <v>223</v>
      </c>
      <c r="AF39" s="227">
        <v>282</v>
      </c>
      <c r="AG39" s="227">
        <v>254</v>
      </c>
      <c r="AH39" s="227">
        <v>98</v>
      </c>
      <c r="AI39" s="221"/>
      <c r="AJ39" s="227">
        <v>148</v>
      </c>
      <c r="AK39" s="227">
        <v>331</v>
      </c>
      <c r="AL39" s="227">
        <v>254</v>
      </c>
      <c r="AM39" s="227">
        <v>295</v>
      </c>
      <c r="AN39" s="227">
        <v>266</v>
      </c>
      <c r="AO39" s="227">
        <v>312</v>
      </c>
      <c r="AP39" s="221"/>
      <c r="AQ39" s="227">
        <f t="shared" ref="AQ39:AY39" si="21">AQ30</f>
        <v>0</v>
      </c>
      <c r="AR39" s="227">
        <f t="shared" si="21"/>
        <v>0</v>
      </c>
      <c r="AS39" s="227">
        <f t="shared" si="21"/>
        <v>0</v>
      </c>
      <c r="AT39" s="227">
        <f t="shared" si="21"/>
        <v>0</v>
      </c>
      <c r="AU39" s="227">
        <f t="shared" si="21"/>
        <v>0</v>
      </c>
      <c r="AV39" s="227">
        <f t="shared" si="21"/>
        <v>0</v>
      </c>
      <c r="AW39" s="227">
        <f t="shared" si="21"/>
        <v>0</v>
      </c>
      <c r="AX39" s="227">
        <f t="shared" si="21"/>
        <v>0</v>
      </c>
      <c r="AY39" s="227">
        <f t="shared" si="21"/>
        <v>0</v>
      </c>
      <c r="AZ39" s="246">
        <v>107</v>
      </c>
      <c r="BA39" s="229">
        <f>BA27</f>
        <v>233</v>
      </c>
      <c r="BB39" s="255"/>
      <c r="BC39" s="242"/>
      <c r="BD39" s="242"/>
      <c r="BE39" s="256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27"/>
      <c r="BQ39" s="227"/>
      <c r="BR39" s="227"/>
    </row>
    <row r="40" spans="1:256" s="159" customFormat="1" ht="25.5" hidden="1" x14ac:dyDescent="0.25">
      <c r="A40" s="197" t="s">
        <v>64</v>
      </c>
      <c r="B40" s="215" t="s">
        <v>36</v>
      </c>
      <c r="C40" s="198">
        <v>0</v>
      </c>
      <c r="D40" s="198">
        <v>0</v>
      </c>
      <c r="E40" s="198">
        <v>0</v>
      </c>
      <c r="F40" s="198">
        <v>0</v>
      </c>
      <c r="G40" s="198">
        <v>0</v>
      </c>
      <c r="H40" s="198">
        <v>0</v>
      </c>
      <c r="I40" s="198">
        <v>0</v>
      </c>
      <c r="J40" s="198">
        <v>0</v>
      </c>
      <c r="K40" s="198">
        <v>0</v>
      </c>
      <c r="L40" s="198">
        <v>0</v>
      </c>
      <c r="M40" s="198">
        <v>0</v>
      </c>
      <c r="N40" s="198">
        <v>0</v>
      </c>
      <c r="O40" s="215" t="s">
        <v>36</v>
      </c>
      <c r="P40" s="198">
        <v>0</v>
      </c>
      <c r="Q40" s="198">
        <v>0</v>
      </c>
      <c r="R40" s="198">
        <v>0</v>
      </c>
      <c r="S40" s="198">
        <v>0</v>
      </c>
      <c r="T40" s="198">
        <v>0</v>
      </c>
      <c r="U40" s="198">
        <v>0</v>
      </c>
      <c r="V40" s="198">
        <v>0</v>
      </c>
      <c r="W40" s="198">
        <v>0</v>
      </c>
      <c r="X40" s="198">
        <v>0</v>
      </c>
      <c r="Y40" s="198">
        <v>0</v>
      </c>
      <c r="Z40" s="198">
        <v>0</v>
      </c>
      <c r="AA40" s="198">
        <v>0</v>
      </c>
      <c r="AB40" s="215" t="s">
        <v>36</v>
      </c>
      <c r="AC40" s="198">
        <v>0</v>
      </c>
      <c r="AD40" s="198">
        <v>0</v>
      </c>
      <c r="AE40" s="198">
        <v>0</v>
      </c>
      <c r="AF40" s="198">
        <v>0</v>
      </c>
      <c r="AG40" s="198">
        <v>0</v>
      </c>
      <c r="AH40" s="198">
        <v>1</v>
      </c>
      <c r="AI40" s="215" t="s">
        <v>65</v>
      </c>
      <c r="AJ40" s="198">
        <v>1</v>
      </c>
      <c r="AK40" s="198">
        <v>0</v>
      </c>
      <c r="AL40" s="198">
        <v>0</v>
      </c>
      <c r="AM40" s="198">
        <v>1</v>
      </c>
      <c r="AN40" s="198">
        <v>1</v>
      </c>
      <c r="AO40" s="198" t="s">
        <v>57</v>
      </c>
      <c r="AP40" s="215" t="s">
        <v>65</v>
      </c>
      <c r="AQ40" s="198">
        <f t="shared" ref="AQ40:AY40" si="22">IFERROR((AQ41/AQ42),0)</f>
        <v>1</v>
      </c>
      <c r="AR40" s="198" t="s">
        <v>57</v>
      </c>
      <c r="AS40" s="198">
        <f t="shared" si="22"/>
        <v>1</v>
      </c>
      <c r="AT40" s="198">
        <f t="shared" si="22"/>
        <v>1</v>
      </c>
      <c r="AU40" s="198">
        <f t="shared" si="22"/>
        <v>0</v>
      </c>
      <c r="AV40" s="198">
        <f t="shared" si="22"/>
        <v>0</v>
      </c>
      <c r="AW40" s="198">
        <f t="shared" si="22"/>
        <v>1</v>
      </c>
      <c r="AX40" s="198">
        <f t="shared" si="22"/>
        <v>1</v>
      </c>
      <c r="AY40" s="198">
        <f t="shared" si="22"/>
        <v>1</v>
      </c>
      <c r="AZ40" s="198" t="s">
        <v>57</v>
      </c>
      <c r="BA40" s="198" t="s">
        <v>57</v>
      </c>
      <c r="BB40" s="257"/>
      <c r="BC40" s="218"/>
      <c r="BD40" s="218"/>
      <c r="BE40" s="219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</row>
    <row r="41" spans="1:256" hidden="1" x14ac:dyDescent="0.25">
      <c r="A41" s="220" t="s">
        <v>66</v>
      </c>
      <c r="B41" s="221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1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1"/>
      <c r="AC41" s="222"/>
      <c r="AD41" s="222"/>
      <c r="AE41" s="222"/>
      <c r="AF41" s="222"/>
      <c r="AG41" s="222"/>
      <c r="AH41" s="222" t="e">
        <v>#REF!</v>
      </c>
      <c r="AI41" s="221"/>
      <c r="AJ41" s="205">
        <v>2</v>
      </c>
      <c r="AK41" s="205">
        <v>0</v>
      </c>
      <c r="AL41" s="205">
        <v>0</v>
      </c>
      <c r="AM41" s="205">
        <v>3</v>
      </c>
      <c r="AN41" s="205">
        <v>1</v>
      </c>
      <c r="AO41" s="205">
        <v>0</v>
      </c>
      <c r="AP41" s="221"/>
      <c r="AQ41" s="205">
        <v>3</v>
      </c>
      <c r="AR41" s="205">
        <v>0</v>
      </c>
      <c r="AS41" s="205">
        <v>1</v>
      </c>
      <c r="AT41" s="205">
        <v>1</v>
      </c>
      <c r="AU41" s="205">
        <v>0</v>
      </c>
      <c r="AV41" s="205">
        <v>0</v>
      </c>
      <c r="AW41" s="205">
        <v>1</v>
      </c>
      <c r="AX41" s="205">
        <v>2</v>
      </c>
      <c r="AY41" s="205">
        <v>1</v>
      </c>
      <c r="AZ41" s="206">
        <v>0</v>
      </c>
      <c r="BA41" s="206">
        <v>0</v>
      </c>
      <c r="BB41" s="253"/>
      <c r="BC41" s="239"/>
      <c r="BD41" s="239"/>
      <c r="BE41" s="254"/>
      <c r="BF41" s="205"/>
      <c r="BG41" s="205"/>
      <c r="BH41" s="205"/>
      <c r="BI41" s="205"/>
      <c r="BJ41" s="205"/>
      <c r="BK41" s="205"/>
      <c r="BL41" s="205"/>
      <c r="BM41" s="205"/>
      <c r="BN41" s="205"/>
      <c r="BO41" s="205"/>
      <c r="BP41" s="205"/>
      <c r="BQ41" s="205"/>
      <c r="BR41" s="205"/>
    </row>
    <row r="42" spans="1:256" hidden="1" x14ac:dyDescent="0.25">
      <c r="A42" s="199" t="s">
        <v>67</v>
      </c>
      <c r="B42" s="221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1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1"/>
      <c r="AC42" s="227"/>
      <c r="AD42" s="227"/>
      <c r="AE42" s="227"/>
      <c r="AF42" s="227"/>
      <c r="AG42" s="227"/>
      <c r="AH42" s="227" t="e">
        <v>#REF!</v>
      </c>
      <c r="AI42" s="221"/>
      <c r="AJ42" s="228">
        <v>2</v>
      </c>
      <c r="AK42" s="228">
        <v>0</v>
      </c>
      <c r="AL42" s="228">
        <v>0</v>
      </c>
      <c r="AM42" s="228">
        <v>3</v>
      </c>
      <c r="AN42" s="228">
        <v>1</v>
      </c>
      <c r="AO42" s="228">
        <v>0</v>
      </c>
      <c r="AP42" s="221"/>
      <c r="AQ42" s="228">
        <v>3</v>
      </c>
      <c r="AR42" s="228">
        <v>0</v>
      </c>
      <c r="AS42" s="228">
        <v>1</v>
      </c>
      <c r="AT42" s="228">
        <v>1</v>
      </c>
      <c r="AU42" s="228">
        <v>0</v>
      </c>
      <c r="AV42" s="228">
        <v>0</v>
      </c>
      <c r="AW42" s="228">
        <v>1</v>
      </c>
      <c r="AX42" s="228">
        <v>2</v>
      </c>
      <c r="AY42" s="228">
        <v>1</v>
      </c>
      <c r="AZ42" s="229">
        <v>0</v>
      </c>
      <c r="BA42" s="229">
        <v>0</v>
      </c>
      <c r="BB42" s="258"/>
      <c r="BC42" s="248"/>
      <c r="BD42" s="248"/>
      <c r="BE42" s="259"/>
      <c r="BF42" s="228"/>
      <c r="BG42" s="228"/>
      <c r="BH42" s="228"/>
      <c r="BI42" s="228"/>
      <c r="BJ42" s="228"/>
      <c r="BK42" s="228"/>
      <c r="BL42" s="228"/>
      <c r="BM42" s="228"/>
      <c r="BN42" s="228"/>
      <c r="BO42" s="228"/>
      <c r="BP42" s="228"/>
      <c r="BQ42" s="228"/>
      <c r="BR42" s="228"/>
    </row>
    <row r="43" spans="1:256" s="169" customFormat="1" x14ac:dyDescent="0.25">
      <c r="A43" s="165" t="s">
        <v>68</v>
      </c>
      <c r="B43" s="177" t="s">
        <v>36</v>
      </c>
      <c r="C43" s="260">
        <v>0</v>
      </c>
      <c r="D43" s="260">
        <v>0</v>
      </c>
      <c r="E43" s="260">
        <v>0</v>
      </c>
      <c r="F43" s="260">
        <v>0</v>
      </c>
      <c r="G43" s="260">
        <v>0</v>
      </c>
      <c r="H43" s="260">
        <v>0</v>
      </c>
      <c r="I43" s="260">
        <v>0</v>
      </c>
      <c r="J43" s="260">
        <v>0</v>
      </c>
      <c r="K43" s="260">
        <v>0</v>
      </c>
      <c r="L43" s="260">
        <v>0</v>
      </c>
      <c r="M43" s="260">
        <v>0</v>
      </c>
      <c r="N43" s="260">
        <v>0</v>
      </c>
      <c r="O43" s="177" t="s">
        <v>36</v>
      </c>
      <c r="P43" s="260">
        <v>0</v>
      </c>
      <c r="Q43" s="260">
        <v>0</v>
      </c>
      <c r="R43" s="260">
        <v>0</v>
      </c>
      <c r="S43" s="260">
        <v>0</v>
      </c>
      <c r="T43" s="260">
        <v>0</v>
      </c>
      <c r="U43" s="260">
        <v>0</v>
      </c>
      <c r="V43" s="260">
        <v>0</v>
      </c>
      <c r="W43" s="260">
        <v>0</v>
      </c>
      <c r="X43" s="260">
        <v>0</v>
      </c>
      <c r="Y43" s="260">
        <v>0</v>
      </c>
      <c r="Z43" s="260">
        <v>0</v>
      </c>
      <c r="AA43" s="260">
        <v>0</v>
      </c>
      <c r="AB43" s="177" t="s">
        <v>36</v>
      </c>
      <c r="AC43" s="260">
        <v>0</v>
      </c>
      <c r="AD43" s="260">
        <v>0</v>
      </c>
      <c r="AE43" s="260">
        <v>0</v>
      </c>
      <c r="AF43" s="260">
        <v>0</v>
      </c>
      <c r="AG43" s="260">
        <v>0</v>
      </c>
      <c r="AH43" s="260">
        <v>1.0416666666666667</v>
      </c>
      <c r="AI43" s="261">
        <v>1</v>
      </c>
      <c r="AJ43" s="260">
        <v>1.55</v>
      </c>
      <c r="AK43" s="260">
        <v>1.875</v>
      </c>
      <c r="AL43" s="260">
        <v>1.4824999999999999</v>
      </c>
      <c r="AM43" s="260">
        <v>1.4</v>
      </c>
      <c r="AN43" s="260">
        <v>1.53</v>
      </c>
      <c r="AO43" s="260">
        <v>1.77</v>
      </c>
      <c r="AP43" s="261">
        <v>1</v>
      </c>
      <c r="AQ43" s="260">
        <f t="shared" ref="AQ43:BR43" si="23">IFERROR((AQ44/AQ45),0)</f>
        <v>1.58</v>
      </c>
      <c r="AR43" s="260">
        <f t="shared" si="23"/>
        <v>1.51</v>
      </c>
      <c r="AS43" s="260">
        <f t="shared" si="23"/>
        <v>1.75</v>
      </c>
      <c r="AT43" s="260">
        <f t="shared" si="23"/>
        <v>1.8</v>
      </c>
      <c r="AU43" s="260">
        <f t="shared" si="23"/>
        <v>1.6</v>
      </c>
      <c r="AV43" s="260">
        <f t="shared" si="23"/>
        <v>1.2945</v>
      </c>
      <c r="AW43" s="260">
        <f t="shared" si="23"/>
        <v>1.59</v>
      </c>
      <c r="AX43" s="260">
        <f t="shared" si="23"/>
        <v>1.5</v>
      </c>
      <c r="AY43" s="260">
        <f t="shared" si="23"/>
        <v>1.55</v>
      </c>
      <c r="AZ43" s="260">
        <f t="shared" si="23"/>
        <v>1.3080895008605853</v>
      </c>
      <c r="BA43" s="260">
        <f t="shared" si="23"/>
        <v>1.1833333333333333</v>
      </c>
      <c r="BB43" s="165" t="s">
        <v>68</v>
      </c>
      <c r="BC43" s="261">
        <v>1</v>
      </c>
      <c r="BD43" s="262">
        <f>IFERROR((BD44/BD45),0)</f>
        <v>1.0662358642972536</v>
      </c>
      <c r="BE43" s="262">
        <f t="shared" si="23"/>
        <v>1.1833333333333333</v>
      </c>
      <c r="BF43" s="262">
        <f t="shared" si="23"/>
        <v>1.1727272727272726</v>
      </c>
      <c r="BG43" s="262">
        <f t="shared" si="23"/>
        <v>1.2654545454545454</v>
      </c>
      <c r="BH43" s="262">
        <f t="shared" si="23"/>
        <v>0</v>
      </c>
      <c r="BI43" s="262">
        <f t="shared" si="23"/>
        <v>0</v>
      </c>
      <c r="BJ43" s="262">
        <f t="shared" si="23"/>
        <v>0</v>
      </c>
      <c r="BK43" s="262">
        <f t="shared" si="23"/>
        <v>0</v>
      </c>
      <c r="BL43" s="262">
        <f t="shared" si="23"/>
        <v>0</v>
      </c>
      <c r="BM43" s="262">
        <f t="shared" si="23"/>
        <v>0</v>
      </c>
      <c r="BN43" s="262">
        <f t="shared" si="23"/>
        <v>0</v>
      </c>
      <c r="BO43" s="262">
        <f t="shared" si="23"/>
        <v>0</v>
      </c>
      <c r="BP43" s="262">
        <f t="shared" si="23"/>
        <v>0</v>
      </c>
      <c r="BQ43" s="262">
        <f t="shared" si="23"/>
        <v>0</v>
      </c>
      <c r="BR43" s="262">
        <f t="shared" si="23"/>
        <v>0</v>
      </c>
    </row>
    <row r="44" spans="1:256" s="164" customFormat="1" x14ac:dyDescent="0.2">
      <c r="A44" s="263" t="s">
        <v>69</v>
      </c>
      <c r="B44" s="100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100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100"/>
      <c r="AC44" s="205"/>
      <c r="AD44" s="205"/>
      <c r="AE44" s="205"/>
      <c r="AF44" s="205"/>
      <c r="AG44" s="205"/>
      <c r="AH44" s="205">
        <v>1250</v>
      </c>
      <c r="AI44" s="100"/>
      <c r="AJ44" s="205">
        <v>3100</v>
      </c>
      <c r="AK44" s="205">
        <v>3750</v>
      </c>
      <c r="AL44" s="205">
        <v>2965</v>
      </c>
      <c r="AM44" s="205">
        <v>2800</v>
      </c>
      <c r="AN44" s="205">
        <v>3060</v>
      </c>
      <c r="AO44" s="205">
        <v>3540</v>
      </c>
      <c r="AP44" s="100"/>
      <c r="AQ44" s="205">
        <v>3160</v>
      </c>
      <c r="AR44" s="205">
        <v>3020</v>
      </c>
      <c r="AS44" s="205">
        <v>3500</v>
      </c>
      <c r="AT44" s="205">
        <v>3600</v>
      </c>
      <c r="AU44" s="205">
        <v>3200</v>
      </c>
      <c r="AV44" s="205">
        <v>2589</v>
      </c>
      <c r="AW44" s="205">
        <v>3180</v>
      </c>
      <c r="AX44" s="205">
        <v>3000</v>
      </c>
      <c r="AY44" s="205">
        <v>3100</v>
      </c>
      <c r="AZ44" s="264">
        <v>760</v>
      </c>
      <c r="BA44" s="206">
        <v>1420</v>
      </c>
      <c r="BB44" s="160" t="s">
        <v>69</v>
      </c>
      <c r="BC44" s="100"/>
      <c r="BD44" s="206">
        <f>BA44-AZ44</f>
        <v>660</v>
      </c>
      <c r="BE44" s="206">
        <f>BA44</f>
        <v>1420</v>
      </c>
      <c r="BF44" s="205">
        <v>1290</v>
      </c>
      <c r="BG44" s="205">
        <v>1392</v>
      </c>
      <c r="BH44" s="205"/>
      <c r="BI44" s="205"/>
      <c r="BJ44" s="205"/>
      <c r="BK44" s="205"/>
      <c r="BL44" s="205"/>
      <c r="BM44" s="205"/>
      <c r="BN44" s="205"/>
      <c r="BO44" s="205"/>
      <c r="BP44" s="205"/>
      <c r="BQ44" s="205"/>
      <c r="BR44" s="205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3"/>
      <c r="CL44" s="163"/>
      <c r="CM44" s="163"/>
      <c r="CN44" s="163"/>
      <c r="CO44" s="163"/>
      <c r="CP44" s="163"/>
      <c r="CQ44" s="163"/>
      <c r="CR44" s="163"/>
      <c r="CS44" s="163"/>
      <c r="CT44" s="163"/>
      <c r="CU44" s="163"/>
      <c r="CV44" s="163"/>
      <c r="CW44" s="163"/>
      <c r="CX44" s="163"/>
      <c r="CY44" s="163"/>
      <c r="CZ44" s="163"/>
      <c r="DA44" s="163"/>
      <c r="DB44" s="163"/>
      <c r="DC44" s="163"/>
      <c r="DD44" s="163"/>
      <c r="DE44" s="163"/>
      <c r="DF44" s="163"/>
      <c r="DG44" s="163"/>
      <c r="DH44" s="163"/>
      <c r="DI44" s="163"/>
      <c r="DJ44" s="163"/>
      <c r="DK44" s="163"/>
      <c r="DL44" s="163"/>
      <c r="DM44" s="163"/>
      <c r="DN44" s="163"/>
      <c r="DO44" s="163"/>
      <c r="DP44" s="163"/>
      <c r="DQ44" s="163"/>
      <c r="DR44" s="163"/>
      <c r="DS44" s="163"/>
      <c r="DT44" s="163"/>
      <c r="DU44" s="163"/>
      <c r="DV44" s="163"/>
      <c r="DW44" s="163"/>
      <c r="DX44" s="163"/>
      <c r="DY44" s="163"/>
      <c r="DZ44" s="163"/>
      <c r="EA44" s="163"/>
      <c r="EB44" s="163"/>
      <c r="EC44" s="163"/>
      <c r="ED44" s="163"/>
      <c r="EE44" s="163"/>
      <c r="EF44" s="163"/>
      <c r="EG44" s="163"/>
      <c r="EH44" s="163"/>
      <c r="EI44" s="163"/>
      <c r="EJ44" s="163"/>
      <c r="EK44" s="163"/>
      <c r="EL44" s="163"/>
      <c r="EM44" s="163"/>
      <c r="EN44" s="163"/>
      <c r="EO44" s="163"/>
      <c r="EP44" s="163"/>
      <c r="EQ44" s="163"/>
      <c r="ER44" s="163"/>
      <c r="ES44" s="163"/>
      <c r="ET44" s="163"/>
      <c r="EU44" s="163"/>
      <c r="EV44" s="163"/>
      <c r="EW44" s="163"/>
      <c r="EX44" s="163"/>
      <c r="EY44" s="163"/>
      <c r="EZ44" s="163"/>
      <c r="FA44" s="163"/>
      <c r="FB44" s="163"/>
      <c r="FC44" s="163"/>
      <c r="FD44" s="163"/>
      <c r="FE44" s="163"/>
      <c r="FF44" s="163"/>
      <c r="FG44" s="163"/>
      <c r="FH44" s="163"/>
      <c r="FI44" s="163"/>
      <c r="FJ44" s="163"/>
      <c r="FK44" s="163"/>
      <c r="FL44" s="163"/>
      <c r="FM44" s="163"/>
      <c r="FN44" s="163"/>
      <c r="FO44" s="163"/>
      <c r="FP44" s="163"/>
      <c r="FQ44" s="163"/>
      <c r="FR44" s="163"/>
      <c r="FS44" s="163"/>
      <c r="FT44" s="163"/>
      <c r="FU44" s="163"/>
      <c r="FV44" s="163"/>
      <c r="FW44" s="163"/>
      <c r="FX44" s="163"/>
      <c r="FY44" s="163"/>
      <c r="FZ44" s="163"/>
      <c r="GA44" s="163"/>
      <c r="GB44" s="163"/>
      <c r="GC44" s="163"/>
      <c r="GD44" s="163"/>
      <c r="GE44" s="163"/>
      <c r="GF44" s="163"/>
      <c r="GG44" s="163"/>
      <c r="GH44" s="163"/>
      <c r="GI44" s="163"/>
      <c r="GJ44" s="163"/>
      <c r="GK44" s="163"/>
      <c r="GL44" s="163"/>
      <c r="GM44" s="163"/>
      <c r="GN44" s="163"/>
      <c r="GO44" s="163"/>
      <c r="GP44" s="163"/>
      <c r="GQ44" s="163"/>
      <c r="GR44" s="163"/>
      <c r="GS44" s="163"/>
      <c r="GT44" s="163"/>
      <c r="GU44" s="163"/>
      <c r="GV44" s="163"/>
      <c r="GW44" s="163"/>
      <c r="GX44" s="163"/>
      <c r="GY44" s="163"/>
      <c r="GZ44" s="163"/>
      <c r="HA44" s="163"/>
      <c r="HB44" s="163"/>
      <c r="HC44" s="163"/>
      <c r="HD44" s="163"/>
      <c r="HE44" s="163"/>
      <c r="HF44" s="163"/>
      <c r="HG44" s="163"/>
      <c r="HH44" s="163"/>
      <c r="HI44" s="163"/>
      <c r="HJ44" s="163"/>
      <c r="HK44" s="163"/>
      <c r="HL44" s="163"/>
      <c r="HM44" s="163"/>
      <c r="HN44" s="163"/>
      <c r="HO44" s="163"/>
      <c r="HP44" s="163"/>
      <c r="HQ44" s="163"/>
      <c r="HR44" s="163"/>
      <c r="HS44" s="163"/>
      <c r="HT44" s="163"/>
      <c r="HU44" s="163"/>
      <c r="HV44" s="163"/>
      <c r="HW44" s="163"/>
      <c r="HX44" s="163"/>
      <c r="HY44" s="163"/>
      <c r="HZ44" s="163"/>
      <c r="IA44" s="163"/>
      <c r="IB44" s="163"/>
      <c r="IC44" s="163"/>
      <c r="ID44" s="163"/>
      <c r="IE44" s="163"/>
      <c r="IF44" s="163"/>
      <c r="IG44" s="163"/>
      <c r="IH44" s="163"/>
      <c r="II44" s="163"/>
      <c r="IJ44" s="163"/>
      <c r="IK44" s="163"/>
      <c r="IL44" s="163"/>
      <c r="IM44" s="163"/>
      <c r="IN44" s="163"/>
      <c r="IO44" s="163"/>
      <c r="IP44" s="163"/>
      <c r="IQ44" s="163"/>
      <c r="IR44" s="163"/>
      <c r="IS44" s="163"/>
      <c r="IT44" s="163"/>
      <c r="IU44" s="163"/>
      <c r="IV44" s="163"/>
    </row>
    <row r="45" spans="1:256" s="164" customFormat="1" x14ac:dyDescent="0.2">
      <c r="A45" s="160" t="s">
        <v>70</v>
      </c>
      <c r="B45" s="100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100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100"/>
      <c r="AC45" s="228"/>
      <c r="AD45" s="228"/>
      <c r="AE45" s="228"/>
      <c r="AF45" s="228"/>
      <c r="AG45" s="228"/>
      <c r="AH45" s="228">
        <v>1200</v>
      </c>
      <c r="AI45" s="100"/>
      <c r="AJ45" s="228">
        <v>2000</v>
      </c>
      <c r="AK45" s="228">
        <v>2000</v>
      </c>
      <c r="AL45" s="228">
        <v>2000</v>
      </c>
      <c r="AM45" s="228">
        <v>2000</v>
      </c>
      <c r="AN45" s="228">
        <v>2000</v>
      </c>
      <c r="AO45" s="228">
        <v>2000</v>
      </c>
      <c r="AP45" s="100"/>
      <c r="AQ45" s="228">
        <f>AO45</f>
        <v>2000</v>
      </c>
      <c r="AR45" s="228">
        <f>AQ45</f>
        <v>2000</v>
      </c>
      <c r="AS45" s="228">
        <f t="shared" ref="AS45:AY45" si="24">AR45</f>
        <v>2000</v>
      </c>
      <c r="AT45" s="228">
        <f t="shared" si="24"/>
        <v>2000</v>
      </c>
      <c r="AU45" s="228">
        <f t="shared" si="24"/>
        <v>2000</v>
      </c>
      <c r="AV45" s="228">
        <f t="shared" si="24"/>
        <v>2000</v>
      </c>
      <c r="AW45" s="228">
        <f t="shared" si="24"/>
        <v>2000</v>
      </c>
      <c r="AX45" s="228">
        <f t="shared" si="24"/>
        <v>2000</v>
      </c>
      <c r="AY45" s="228">
        <f t="shared" si="24"/>
        <v>2000</v>
      </c>
      <c r="AZ45" s="229">
        <v>581</v>
      </c>
      <c r="BA45" s="229">
        <v>1200</v>
      </c>
      <c r="BB45" s="160" t="s">
        <v>70</v>
      </c>
      <c r="BC45" s="100"/>
      <c r="BD45" s="229">
        <f>BA45-AZ45</f>
        <v>619</v>
      </c>
      <c r="BE45" s="229">
        <f>BA45</f>
        <v>1200</v>
      </c>
      <c r="BF45" s="228">
        <v>1100</v>
      </c>
      <c r="BG45" s="228">
        <v>1100</v>
      </c>
      <c r="BH45" s="228"/>
      <c r="BI45" s="228"/>
      <c r="BJ45" s="228"/>
      <c r="BK45" s="228"/>
      <c r="BL45" s="228"/>
      <c r="BM45" s="228"/>
      <c r="BN45" s="228"/>
      <c r="BO45" s="228"/>
      <c r="BP45" s="228"/>
      <c r="BQ45" s="228"/>
      <c r="BR45" s="228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63"/>
      <c r="DK45" s="163"/>
      <c r="DL45" s="163"/>
      <c r="DM45" s="163"/>
      <c r="DN45" s="163"/>
      <c r="DO45" s="163"/>
      <c r="DP45" s="163"/>
      <c r="DQ45" s="163"/>
      <c r="DR45" s="163"/>
      <c r="DS45" s="163"/>
      <c r="DT45" s="163"/>
      <c r="DU45" s="163"/>
      <c r="DV45" s="163"/>
      <c r="DW45" s="163"/>
      <c r="DX45" s="163"/>
      <c r="DY45" s="163"/>
      <c r="DZ45" s="163"/>
      <c r="EA45" s="163"/>
      <c r="EB45" s="163"/>
      <c r="EC45" s="163"/>
      <c r="ED45" s="163"/>
      <c r="EE45" s="163"/>
      <c r="EF45" s="163"/>
      <c r="EG45" s="163"/>
      <c r="EH45" s="163"/>
      <c r="EI45" s="163"/>
      <c r="EJ45" s="163"/>
      <c r="EK45" s="163"/>
      <c r="EL45" s="163"/>
      <c r="EM45" s="163"/>
      <c r="EN45" s="163"/>
      <c r="EO45" s="163"/>
      <c r="EP45" s="163"/>
      <c r="EQ45" s="163"/>
      <c r="ER45" s="163"/>
      <c r="ES45" s="163"/>
      <c r="ET45" s="163"/>
      <c r="EU45" s="163"/>
      <c r="EV45" s="163"/>
      <c r="EW45" s="163"/>
      <c r="EX45" s="163"/>
      <c r="EY45" s="163"/>
      <c r="EZ45" s="163"/>
      <c r="FA45" s="163"/>
      <c r="FB45" s="163"/>
      <c r="FC45" s="163"/>
      <c r="FD45" s="163"/>
      <c r="FE45" s="163"/>
      <c r="FF45" s="163"/>
      <c r="FG45" s="163"/>
      <c r="FH45" s="163"/>
      <c r="FI45" s="163"/>
      <c r="FJ45" s="163"/>
      <c r="FK45" s="163"/>
      <c r="FL45" s="163"/>
      <c r="FM45" s="163"/>
      <c r="FN45" s="163"/>
      <c r="FO45" s="163"/>
      <c r="FP45" s="163"/>
      <c r="FQ45" s="163"/>
      <c r="FR45" s="163"/>
      <c r="FS45" s="163"/>
      <c r="FT45" s="163"/>
      <c r="FU45" s="163"/>
      <c r="FV45" s="163"/>
      <c r="FW45" s="163"/>
      <c r="FX45" s="163"/>
      <c r="FY45" s="163"/>
      <c r="FZ45" s="163"/>
      <c r="GA45" s="163"/>
      <c r="GB45" s="163"/>
      <c r="GC45" s="163"/>
      <c r="GD45" s="163"/>
      <c r="GE45" s="163"/>
      <c r="GF45" s="163"/>
      <c r="GG45" s="163"/>
      <c r="GH45" s="163"/>
      <c r="GI45" s="163"/>
      <c r="GJ45" s="163"/>
      <c r="GK45" s="163"/>
      <c r="GL45" s="163"/>
      <c r="GM45" s="163"/>
      <c r="GN45" s="163"/>
      <c r="GO45" s="163"/>
      <c r="GP45" s="163"/>
      <c r="GQ45" s="163"/>
      <c r="GR45" s="163"/>
      <c r="GS45" s="163"/>
      <c r="GT45" s="163"/>
      <c r="GU45" s="163"/>
      <c r="GV45" s="163"/>
      <c r="GW45" s="163"/>
      <c r="GX45" s="163"/>
      <c r="GY45" s="163"/>
      <c r="GZ45" s="163"/>
      <c r="HA45" s="163"/>
      <c r="HB45" s="163"/>
      <c r="HC45" s="163"/>
      <c r="HD45" s="163"/>
      <c r="HE45" s="163"/>
      <c r="HF45" s="163"/>
      <c r="HG45" s="163"/>
      <c r="HH45" s="163"/>
      <c r="HI45" s="163"/>
      <c r="HJ45" s="163"/>
      <c r="HK45" s="163"/>
      <c r="HL45" s="163"/>
      <c r="HM45" s="163"/>
      <c r="HN45" s="163"/>
      <c r="HO45" s="163"/>
      <c r="HP45" s="163"/>
      <c r="HQ45" s="163"/>
      <c r="HR45" s="163"/>
      <c r="HS45" s="163"/>
      <c r="HT45" s="163"/>
      <c r="HU45" s="163"/>
      <c r="HV45" s="163"/>
      <c r="HW45" s="163"/>
      <c r="HX45" s="163"/>
      <c r="HY45" s="163"/>
      <c r="HZ45" s="163"/>
      <c r="IA45" s="163"/>
      <c r="IB45" s="163"/>
      <c r="IC45" s="163"/>
      <c r="ID45" s="163"/>
      <c r="IE45" s="163"/>
      <c r="IF45" s="163"/>
      <c r="IG45" s="163"/>
      <c r="IH45" s="163"/>
      <c r="II45" s="163"/>
      <c r="IJ45" s="163"/>
      <c r="IK45" s="163"/>
      <c r="IL45" s="163"/>
      <c r="IM45" s="163"/>
      <c r="IN45" s="163"/>
      <c r="IO45" s="163"/>
      <c r="IP45" s="163"/>
      <c r="IQ45" s="163"/>
      <c r="IR45" s="163"/>
      <c r="IS45" s="163"/>
      <c r="IT45" s="163"/>
      <c r="IU45" s="163"/>
      <c r="IV45" s="163"/>
    </row>
    <row r="46" spans="1:256" s="159" customFormat="1" ht="12.75" customHeight="1" x14ac:dyDescent="0.25">
      <c r="A46" s="197" t="s">
        <v>71</v>
      </c>
      <c r="B46" s="215" t="s">
        <v>36</v>
      </c>
      <c r="C46" s="198">
        <v>0</v>
      </c>
      <c r="D46" s="198">
        <v>0</v>
      </c>
      <c r="E46" s="198">
        <v>0</v>
      </c>
      <c r="F46" s="198">
        <v>0</v>
      </c>
      <c r="G46" s="198">
        <v>0</v>
      </c>
      <c r="H46" s="198">
        <v>0</v>
      </c>
      <c r="I46" s="198">
        <v>0</v>
      </c>
      <c r="J46" s="198">
        <v>0</v>
      </c>
      <c r="K46" s="198">
        <v>0</v>
      </c>
      <c r="L46" s="198">
        <v>0</v>
      </c>
      <c r="M46" s="198">
        <v>0</v>
      </c>
      <c r="N46" s="198">
        <v>0</v>
      </c>
      <c r="O46" s="215" t="s">
        <v>36</v>
      </c>
      <c r="P46" s="198">
        <v>0</v>
      </c>
      <c r="Q46" s="198">
        <v>0</v>
      </c>
      <c r="R46" s="198">
        <v>0</v>
      </c>
      <c r="S46" s="198">
        <v>0</v>
      </c>
      <c r="T46" s="198">
        <v>0</v>
      </c>
      <c r="U46" s="198">
        <v>0</v>
      </c>
      <c r="V46" s="198">
        <v>0</v>
      </c>
      <c r="W46" s="198">
        <v>0</v>
      </c>
      <c r="X46" s="198">
        <v>0</v>
      </c>
      <c r="Y46" s="198">
        <v>0</v>
      </c>
      <c r="Z46" s="198">
        <v>0</v>
      </c>
      <c r="AA46" s="198">
        <v>0</v>
      </c>
      <c r="AB46" s="215" t="s">
        <v>36</v>
      </c>
      <c r="AC46" s="198">
        <v>0</v>
      </c>
      <c r="AD46" s="198">
        <v>0</v>
      </c>
      <c r="AE46" s="198">
        <v>0</v>
      </c>
      <c r="AF46" s="198">
        <v>0</v>
      </c>
      <c r="AG46" s="198">
        <v>0</v>
      </c>
      <c r="AH46" s="198">
        <v>0.99119127516778527</v>
      </c>
      <c r="AI46" s="215" t="s">
        <v>72</v>
      </c>
      <c r="AJ46" s="198">
        <v>1</v>
      </c>
      <c r="AK46" s="198">
        <v>1</v>
      </c>
      <c r="AL46" s="198">
        <v>1</v>
      </c>
      <c r="AM46" s="198">
        <v>1</v>
      </c>
      <c r="AN46" s="198">
        <v>1</v>
      </c>
      <c r="AO46" s="198">
        <v>1</v>
      </c>
      <c r="AP46" s="215" t="s">
        <v>72</v>
      </c>
      <c r="AQ46" s="198">
        <f t="shared" ref="AQ46:BA46" si="25">IFERROR((AQ47/AQ48),0)</f>
        <v>1</v>
      </c>
      <c r="AR46" s="198">
        <f t="shared" si="25"/>
        <v>1</v>
      </c>
      <c r="AS46" s="198">
        <f t="shared" si="25"/>
        <v>1</v>
      </c>
      <c r="AT46" s="198">
        <f t="shared" si="25"/>
        <v>1</v>
      </c>
      <c r="AU46" s="198">
        <f t="shared" si="25"/>
        <v>1</v>
      </c>
      <c r="AV46" s="198">
        <f t="shared" si="25"/>
        <v>1</v>
      </c>
      <c r="AW46" s="198">
        <f t="shared" si="25"/>
        <v>1</v>
      </c>
      <c r="AX46" s="198">
        <f t="shared" si="25"/>
        <v>1</v>
      </c>
      <c r="AY46" s="198">
        <f t="shared" si="25"/>
        <v>1</v>
      </c>
      <c r="AZ46" s="198">
        <f t="shared" si="25"/>
        <v>1</v>
      </c>
      <c r="BA46" s="198">
        <f t="shared" si="25"/>
        <v>1</v>
      </c>
      <c r="BB46" s="197" t="s">
        <v>71</v>
      </c>
      <c r="BC46" s="215" t="s">
        <v>72</v>
      </c>
      <c r="BD46" s="156">
        <f t="shared" ref="BD46:BR46" si="26">IFERROR(ROUND((BD47/BD48),4),0)</f>
        <v>1</v>
      </c>
      <c r="BE46" s="156">
        <f t="shared" si="26"/>
        <v>1</v>
      </c>
      <c r="BF46" s="156">
        <f t="shared" si="26"/>
        <v>1</v>
      </c>
      <c r="BG46" s="156">
        <f t="shared" si="26"/>
        <v>1</v>
      </c>
      <c r="BH46" s="156">
        <f t="shared" si="26"/>
        <v>0</v>
      </c>
      <c r="BI46" s="156">
        <f t="shared" si="26"/>
        <v>0</v>
      </c>
      <c r="BJ46" s="156">
        <f t="shared" si="26"/>
        <v>0</v>
      </c>
      <c r="BK46" s="156">
        <f t="shared" si="26"/>
        <v>0</v>
      </c>
      <c r="BL46" s="156">
        <f t="shared" si="26"/>
        <v>0</v>
      </c>
      <c r="BM46" s="156">
        <f t="shared" si="26"/>
        <v>0</v>
      </c>
      <c r="BN46" s="156">
        <f t="shared" si="26"/>
        <v>0</v>
      </c>
      <c r="BO46" s="156">
        <f t="shared" si="26"/>
        <v>0</v>
      </c>
      <c r="BP46" s="156">
        <f t="shared" si="26"/>
        <v>0</v>
      </c>
      <c r="BQ46" s="156">
        <f t="shared" si="26"/>
        <v>0</v>
      </c>
      <c r="BR46" s="156">
        <f t="shared" si="26"/>
        <v>0</v>
      </c>
    </row>
    <row r="47" spans="1:256" s="164" customFormat="1" x14ac:dyDescent="0.2">
      <c r="A47" s="263" t="s">
        <v>73</v>
      </c>
      <c r="B47" s="100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100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100"/>
      <c r="AC47" s="205"/>
      <c r="AD47" s="205"/>
      <c r="AE47" s="205"/>
      <c r="AF47" s="205"/>
      <c r="AG47" s="205"/>
      <c r="AH47" s="205">
        <v>2363</v>
      </c>
      <c r="AI47" s="100"/>
      <c r="AJ47" s="205">
        <v>2629</v>
      </c>
      <c r="AK47" s="205">
        <v>2160</v>
      </c>
      <c r="AL47" s="205">
        <v>2204</v>
      </c>
      <c r="AM47" s="205">
        <v>2278</v>
      </c>
      <c r="AN47" s="205">
        <v>2403</v>
      </c>
      <c r="AO47" s="205">
        <v>2534</v>
      </c>
      <c r="AP47" s="100"/>
      <c r="AQ47" s="205">
        <f>Produção3Adt!AT66+Produção3Adt!AT68+Produção3Adt!AT69+Produção3Adt!AT70+Produção3Adt!AT92+Produção3Adt!AT94+Produção3Adt!AT95+Produção3Adt!AT96</f>
        <v>2509</v>
      </c>
      <c r="AR47" s="205">
        <f>Produção3Adt!AU66+Produção3Adt!AU68+Produção3Adt!AU69+Produção3Adt!AU70+Produção3Adt!AU92+Produção3Adt!AU94+Produção3Adt!AU95+Produção3Adt!AU96</f>
        <v>2895</v>
      </c>
      <c r="AS47" s="205">
        <f>Produção3Adt!AV66+Produção3Adt!AV68+Produção3Adt!AV69+Produção3Adt!AV70+Produção3Adt!AV92+Produção3Adt!AV94+Produção3Adt!AV95+Produção3Adt!AV96</f>
        <v>2652</v>
      </c>
      <c r="AT47" s="205">
        <f>Produção3Adt!AW66+Produção3Adt!AW68+Produção3Adt!AW69+Produção3Adt!AW70+Produção3Adt!AW92+Produção3Adt!AW94+Produção3Adt!AW95+Produção3Adt!AW96</f>
        <v>3019</v>
      </c>
      <c r="AU47" s="205">
        <f>Produção3Adt!AX66+Produção3Adt!AX68+Produção3Adt!AX69+Produção3Adt!AX70+Produção3Adt!AX92+Produção3Adt!AX94+Produção3Adt!AX95+Produção3Adt!AX96</f>
        <v>3052</v>
      </c>
      <c r="AV47" s="205">
        <f>Produção3Adt!AY66+Produção3Adt!AY68+Produção3Adt!AY69+Produção3Adt!AY70+Produção3Adt!AY92+Produção3Adt!AY94+Produção3Adt!AY95+Produção3Adt!AY96</f>
        <v>2784</v>
      </c>
      <c r="AW47" s="205">
        <f>Produção3Adt!AZ66+Produção3Adt!AZ68+Produção3Adt!AZ69+Produção3Adt!AZ70+Produção3Adt!AZ92+Produção3Adt!AZ94+Produção3Adt!AZ95+Produção3Adt!AZ96</f>
        <v>3034</v>
      </c>
      <c r="AX47" s="205">
        <f>Produção3Adt!BC66+Produção3Adt!BC68+Produção3Adt!BC69+Produção3Adt!BC70+Produção3Adt!BC92+Produção3Adt!BC94+Produção3Adt!BC95+Produção3Adt!BC96</f>
        <v>2869</v>
      </c>
      <c r="AY47" s="205">
        <f>Produção3Adt!BD66+Produção3Adt!BD68+Produção3Adt!BD69+Produção3Adt!BD70+Produção3Adt!BD92+Produção3Adt!BD94+Produção3Adt!BD95+Produção3Adt!BD96</f>
        <v>2929</v>
      </c>
      <c r="AZ47" s="206">
        <f>(Produção3Adt!BF71+Produção3Adt!BF97)-(Produção3Adt!BF91+Produção3Adt!BF93+Produção3Adt!BF67)</f>
        <v>1466</v>
      </c>
      <c r="BA47" s="206">
        <f>(Produção3Adt!BG71+Produção3Adt!BG97)-(Produção3Adt!BG91+Produção3Adt!BG93+Produção3Adt!BG67)</f>
        <v>3059</v>
      </c>
      <c r="BB47" s="160" t="s">
        <v>73</v>
      </c>
      <c r="BC47" s="100"/>
      <c r="BD47" s="206">
        <f>(Produção3Adt!BK71+Produção3Adt!BK97)-(Produção3Adt!BK91+Produção3Adt!BK93+Produção3Adt!BK67)</f>
        <v>1593</v>
      </c>
      <c r="BE47" s="206">
        <f>(Produção3Adt!BM71+Produção3Adt!BM97)-(Produção3Adt!BM91+Produção3Adt!BM93+Produção3Adt!BM67)</f>
        <v>3059</v>
      </c>
      <c r="BF47" s="206">
        <f>(Produção3Adt!BN71+Produção3Adt!BN97)-(Produção3Adt!BN91+Produção3Adt!BN93+Produção3Adt!BN67)</f>
        <v>3465</v>
      </c>
      <c r="BG47" s="206">
        <f>(Produção3Adt!BO71+Produção3Adt!BO97)-(Produção3Adt!BO91+Produção3Adt!BO93+Produção3Adt!BO67)</f>
        <v>4046</v>
      </c>
      <c r="BH47" s="206">
        <f>(Produção3Adt!BP71+Produção3Adt!BP97)-(Produção3Adt!BP91+Produção3Adt!BP93+Produção3Adt!BP67)</f>
        <v>0</v>
      </c>
      <c r="BI47" s="206">
        <f>(Produção3Adt!BQ71+Produção3Adt!BQ97)-(Produção3Adt!BQ91+Produção3Adt!BQ93+Produção3Adt!BQ67)</f>
        <v>0</v>
      </c>
      <c r="BJ47" s="206">
        <f>(Produção3Adt!BR71+Produção3Adt!BR97)-(Produção3Adt!BR91+Produção3Adt!BR93+Produção3Adt!BR67)</f>
        <v>0</v>
      </c>
      <c r="BK47" s="206">
        <f>(Produção3Adt!BS71+Produção3Adt!BS97)-(Produção3Adt!BS91+Produção3Adt!BS93+Produção3Adt!BS67)</f>
        <v>0</v>
      </c>
      <c r="BL47" s="206">
        <f>(Produção3Adt!BT71+Produção3Adt!BT97)-(Produção3Adt!BT91+Produção3Adt!BT93+Produção3Adt!BT67)</f>
        <v>0</v>
      </c>
      <c r="BM47" s="205"/>
      <c r="BN47" s="205"/>
      <c r="BO47" s="205"/>
      <c r="BP47" s="205"/>
      <c r="BQ47" s="205"/>
      <c r="BR47" s="205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/>
      <c r="CF47" s="163"/>
      <c r="CG47" s="163"/>
      <c r="CH47" s="163"/>
      <c r="CI47" s="163"/>
      <c r="CJ47" s="163"/>
      <c r="CK47" s="163"/>
      <c r="CL47" s="163"/>
      <c r="CM47" s="163"/>
      <c r="CN47" s="163"/>
      <c r="CO47" s="163"/>
      <c r="CP47" s="163"/>
      <c r="CQ47" s="163"/>
      <c r="CR47" s="163"/>
      <c r="CS47" s="163"/>
      <c r="CT47" s="163"/>
      <c r="CU47" s="163"/>
      <c r="CV47" s="163"/>
      <c r="CW47" s="163"/>
      <c r="CX47" s="163"/>
      <c r="CY47" s="163"/>
      <c r="CZ47" s="163"/>
      <c r="DA47" s="163"/>
      <c r="DB47" s="163"/>
      <c r="DC47" s="163"/>
      <c r="DD47" s="163"/>
      <c r="DE47" s="163"/>
      <c r="DF47" s="163"/>
      <c r="DG47" s="163"/>
      <c r="DH47" s="163"/>
      <c r="DI47" s="163"/>
      <c r="DJ47" s="163"/>
      <c r="DK47" s="163"/>
      <c r="DL47" s="163"/>
      <c r="DM47" s="163"/>
      <c r="DN47" s="163"/>
      <c r="DO47" s="163"/>
      <c r="DP47" s="163"/>
      <c r="DQ47" s="163"/>
      <c r="DR47" s="163"/>
      <c r="DS47" s="163"/>
      <c r="DT47" s="163"/>
      <c r="DU47" s="163"/>
      <c r="DV47" s="163"/>
      <c r="DW47" s="163"/>
      <c r="DX47" s="163"/>
      <c r="DY47" s="163"/>
      <c r="DZ47" s="163"/>
      <c r="EA47" s="163"/>
      <c r="EB47" s="163"/>
      <c r="EC47" s="163"/>
      <c r="ED47" s="163"/>
      <c r="EE47" s="163"/>
      <c r="EF47" s="163"/>
      <c r="EG47" s="163"/>
      <c r="EH47" s="163"/>
      <c r="EI47" s="163"/>
      <c r="EJ47" s="163"/>
      <c r="EK47" s="163"/>
      <c r="EL47" s="163"/>
      <c r="EM47" s="163"/>
      <c r="EN47" s="163"/>
      <c r="EO47" s="163"/>
      <c r="EP47" s="163"/>
      <c r="EQ47" s="163"/>
      <c r="ER47" s="163"/>
      <c r="ES47" s="163"/>
      <c r="ET47" s="163"/>
      <c r="EU47" s="163"/>
      <c r="EV47" s="163"/>
      <c r="EW47" s="163"/>
      <c r="EX47" s="163"/>
      <c r="EY47" s="163"/>
      <c r="EZ47" s="163"/>
      <c r="FA47" s="163"/>
      <c r="FB47" s="163"/>
      <c r="FC47" s="163"/>
      <c r="FD47" s="163"/>
      <c r="FE47" s="163"/>
      <c r="FF47" s="163"/>
      <c r="FG47" s="163"/>
      <c r="FH47" s="163"/>
      <c r="FI47" s="163"/>
      <c r="FJ47" s="163"/>
      <c r="FK47" s="163"/>
      <c r="FL47" s="163"/>
      <c r="FM47" s="163"/>
      <c r="FN47" s="163"/>
      <c r="FO47" s="163"/>
      <c r="FP47" s="163"/>
      <c r="FQ47" s="163"/>
      <c r="FR47" s="163"/>
      <c r="FS47" s="163"/>
      <c r="FT47" s="163"/>
      <c r="FU47" s="163"/>
      <c r="FV47" s="163"/>
      <c r="FW47" s="163"/>
      <c r="FX47" s="163"/>
      <c r="FY47" s="163"/>
      <c r="FZ47" s="163"/>
      <c r="GA47" s="163"/>
      <c r="GB47" s="163"/>
      <c r="GC47" s="163"/>
      <c r="GD47" s="163"/>
      <c r="GE47" s="163"/>
      <c r="GF47" s="163"/>
      <c r="GG47" s="163"/>
      <c r="GH47" s="163"/>
      <c r="GI47" s="163"/>
      <c r="GJ47" s="163"/>
      <c r="GK47" s="163"/>
      <c r="GL47" s="163"/>
      <c r="GM47" s="163"/>
      <c r="GN47" s="163"/>
      <c r="GO47" s="163"/>
      <c r="GP47" s="163"/>
      <c r="GQ47" s="163"/>
      <c r="GR47" s="163"/>
      <c r="GS47" s="163"/>
      <c r="GT47" s="163"/>
      <c r="GU47" s="163"/>
      <c r="GV47" s="163"/>
      <c r="GW47" s="163"/>
      <c r="GX47" s="163"/>
      <c r="GY47" s="163"/>
      <c r="GZ47" s="163"/>
      <c r="HA47" s="163"/>
      <c r="HB47" s="163"/>
      <c r="HC47" s="163"/>
      <c r="HD47" s="163"/>
      <c r="HE47" s="163"/>
      <c r="HF47" s="163"/>
      <c r="HG47" s="163"/>
      <c r="HH47" s="163"/>
      <c r="HI47" s="163"/>
      <c r="HJ47" s="163"/>
      <c r="HK47" s="163"/>
      <c r="HL47" s="163"/>
      <c r="HM47" s="163"/>
      <c r="HN47" s="163"/>
      <c r="HO47" s="163"/>
      <c r="HP47" s="163"/>
      <c r="HQ47" s="163"/>
      <c r="HR47" s="163"/>
      <c r="HS47" s="163"/>
      <c r="HT47" s="163"/>
      <c r="HU47" s="163"/>
      <c r="HV47" s="163"/>
      <c r="HW47" s="163"/>
      <c r="HX47" s="163"/>
      <c r="HY47" s="163"/>
      <c r="HZ47" s="163"/>
      <c r="IA47" s="163"/>
      <c r="IB47" s="163"/>
      <c r="IC47" s="163"/>
      <c r="ID47" s="163"/>
      <c r="IE47" s="163"/>
      <c r="IF47" s="163"/>
      <c r="IG47" s="163"/>
      <c r="IH47" s="163"/>
      <c r="II47" s="163"/>
      <c r="IJ47" s="163"/>
      <c r="IK47" s="163"/>
      <c r="IL47" s="163"/>
      <c r="IM47" s="163"/>
      <c r="IN47" s="163"/>
      <c r="IO47" s="163"/>
      <c r="IP47" s="163"/>
      <c r="IQ47" s="163"/>
      <c r="IR47" s="163"/>
      <c r="IS47" s="163"/>
      <c r="IT47" s="163"/>
      <c r="IU47" s="163"/>
      <c r="IV47" s="163"/>
    </row>
    <row r="48" spans="1:256" s="164" customFormat="1" x14ac:dyDescent="0.2">
      <c r="A48" s="160" t="s">
        <v>74</v>
      </c>
      <c r="B48" s="100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100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100"/>
      <c r="AC48" s="228"/>
      <c r="AD48" s="228"/>
      <c r="AE48" s="228"/>
      <c r="AF48" s="228"/>
      <c r="AG48" s="228"/>
      <c r="AH48" s="228">
        <v>2384</v>
      </c>
      <c r="AI48" s="100"/>
      <c r="AJ48" s="228">
        <v>2629</v>
      </c>
      <c r="AK48" s="228">
        <v>2160</v>
      </c>
      <c r="AL48" s="228">
        <v>2204</v>
      </c>
      <c r="AM48" s="228">
        <v>2278</v>
      </c>
      <c r="AN48" s="228">
        <v>2403</v>
      </c>
      <c r="AO48" s="228">
        <v>2534</v>
      </c>
      <c r="AP48" s="100"/>
      <c r="AQ48" s="228">
        <f>Produção3Adt!AT66+Produção3Adt!AT68+Produção3Adt!AT69+Produção3Adt!AT70+Produção3Adt!AT92+Produção3Adt!AT94+Produção3Adt!AT95+Produção3Adt!AT96</f>
        <v>2509</v>
      </c>
      <c r="AR48" s="228">
        <f>Produção3Adt!AU66+Produção3Adt!AU68+Produção3Adt!AU69+Produção3Adt!AU70+Produção3Adt!AU92+Produção3Adt!AU94+Produção3Adt!AU95+Produção3Adt!AU96</f>
        <v>2895</v>
      </c>
      <c r="AS48" s="228">
        <f>Produção3Adt!AV66+Produção3Adt!AV68+Produção3Adt!AV69+Produção3Adt!AV70+Produção3Adt!AV92+Produção3Adt!AV94+Produção3Adt!AV95+Produção3Adt!AV96</f>
        <v>2652</v>
      </c>
      <c r="AT48" s="228">
        <f>Produção3Adt!AW66+Produção3Adt!AW68+Produção3Adt!AW69+Produção3Adt!AW70+Produção3Adt!AW92+Produção3Adt!AW94+Produção3Adt!AW95+Produção3Adt!AW96</f>
        <v>3019</v>
      </c>
      <c r="AU48" s="228">
        <f>Produção3Adt!AX66+Produção3Adt!AX68+Produção3Adt!AX69+Produção3Adt!AX70+Produção3Adt!AX92+Produção3Adt!AX94+Produção3Adt!AX95+Produção3Adt!AX96</f>
        <v>3052</v>
      </c>
      <c r="AV48" s="228">
        <f>Produção3Adt!AY66+Produção3Adt!AY68+Produção3Adt!AY69+Produção3Adt!AY70+Produção3Adt!AY92+Produção3Adt!AY94+Produção3Adt!AY95+Produção3Adt!AY96</f>
        <v>2784</v>
      </c>
      <c r="AW48" s="228">
        <f>Produção3Adt!AZ66+Produção3Adt!AZ68+Produção3Adt!AZ69+Produção3Adt!AZ70+Produção3Adt!AZ92+Produção3Adt!AZ94+Produção3Adt!AZ95+Produção3Adt!AZ96</f>
        <v>3034</v>
      </c>
      <c r="AX48" s="228">
        <f>Produção3Adt!BC66+Produção3Adt!BC68+Produção3Adt!BC69+Produção3Adt!BC70+Produção3Adt!BC92+Produção3Adt!BC94+Produção3Adt!BC95+Produção3Adt!BC96</f>
        <v>2869</v>
      </c>
      <c r="AY48" s="228">
        <f>Produção3Adt!BD66+Produção3Adt!BD68+Produção3Adt!BD69+Produção3Adt!BD70+Produção3Adt!BD92+Produção3Adt!BD94+Produção3Adt!BD95+Produção3Adt!BD96</f>
        <v>2929</v>
      </c>
      <c r="AZ48" s="206">
        <f>AZ47</f>
        <v>1466</v>
      </c>
      <c r="BA48" s="206">
        <f>BA47</f>
        <v>3059</v>
      </c>
      <c r="BB48" s="160" t="s">
        <v>74</v>
      </c>
      <c r="BC48" s="100"/>
      <c r="BD48" s="206">
        <f t="shared" ref="BD48:BL48" si="27">BD47</f>
        <v>1593</v>
      </c>
      <c r="BE48" s="206">
        <f t="shared" si="27"/>
        <v>3059</v>
      </c>
      <c r="BF48" s="206">
        <f t="shared" si="27"/>
        <v>3465</v>
      </c>
      <c r="BG48" s="206">
        <f t="shared" si="27"/>
        <v>4046</v>
      </c>
      <c r="BH48" s="206">
        <f t="shared" si="27"/>
        <v>0</v>
      </c>
      <c r="BI48" s="206">
        <f t="shared" si="27"/>
        <v>0</v>
      </c>
      <c r="BJ48" s="206">
        <f t="shared" si="27"/>
        <v>0</v>
      </c>
      <c r="BK48" s="206">
        <f t="shared" si="27"/>
        <v>0</v>
      </c>
      <c r="BL48" s="206">
        <f t="shared" si="27"/>
        <v>0</v>
      </c>
      <c r="BM48" s="228"/>
      <c r="BN48" s="228"/>
      <c r="BO48" s="228"/>
      <c r="BP48" s="228"/>
      <c r="BQ48" s="228"/>
      <c r="BR48" s="228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  <c r="CG48" s="163"/>
      <c r="CH48" s="163"/>
      <c r="CI48" s="163"/>
      <c r="CJ48" s="163"/>
      <c r="CK48" s="163"/>
      <c r="CL48" s="163"/>
      <c r="CM48" s="163"/>
      <c r="CN48" s="163"/>
      <c r="CO48" s="163"/>
      <c r="CP48" s="163"/>
      <c r="CQ48" s="163"/>
      <c r="CR48" s="163"/>
      <c r="CS48" s="163"/>
      <c r="CT48" s="163"/>
      <c r="CU48" s="163"/>
      <c r="CV48" s="163"/>
      <c r="CW48" s="163"/>
      <c r="CX48" s="163"/>
      <c r="CY48" s="163"/>
      <c r="CZ48" s="163"/>
      <c r="DA48" s="163"/>
      <c r="DB48" s="163"/>
      <c r="DC48" s="163"/>
      <c r="DD48" s="163"/>
      <c r="DE48" s="163"/>
      <c r="DF48" s="163"/>
      <c r="DG48" s="163"/>
      <c r="DH48" s="163"/>
      <c r="DI48" s="163"/>
      <c r="DJ48" s="163"/>
      <c r="DK48" s="163"/>
      <c r="DL48" s="163"/>
      <c r="DM48" s="163"/>
      <c r="DN48" s="163"/>
      <c r="DO48" s="163"/>
      <c r="DP48" s="163"/>
      <c r="DQ48" s="163"/>
      <c r="DR48" s="163"/>
      <c r="DS48" s="163"/>
      <c r="DT48" s="163"/>
      <c r="DU48" s="163"/>
      <c r="DV48" s="163"/>
      <c r="DW48" s="163"/>
      <c r="DX48" s="163"/>
      <c r="DY48" s="163"/>
      <c r="DZ48" s="163"/>
      <c r="EA48" s="163"/>
      <c r="EB48" s="163"/>
      <c r="EC48" s="163"/>
      <c r="ED48" s="163"/>
      <c r="EE48" s="163"/>
      <c r="EF48" s="163"/>
      <c r="EG48" s="163"/>
      <c r="EH48" s="163"/>
      <c r="EI48" s="163"/>
      <c r="EJ48" s="163"/>
      <c r="EK48" s="163"/>
      <c r="EL48" s="163"/>
      <c r="EM48" s="163"/>
      <c r="EN48" s="163"/>
      <c r="EO48" s="163"/>
      <c r="EP48" s="163"/>
      <c r="EQ48" s="163"/>
      <c r="ER48" s="163"/>
      <c r="ES48" s="163"/>
      <c r="ET48" s="163"/>
      <c r="EU48" s="163"/>
      <c r="EV48" s="163"/>
      <c r="EW48" s="163"/>
      <c r="EX48" s="163"/>
      <c r="EY48" s="163"/>
      <c r="EZ48" s="163"/>
      <c r="FA48" s="163"/>
      <c r="FB48" s="163"/>
      <c r="FC48" s="163"/>
      <c r="FD48" s="163"/>
      <c r="FE48" s="163"/>
      <c r="FF48" s="163"/>
      <c r="FG48" s="163"/>
      <c r="FH48" s="163"/>
      <c r="FI48" s="163"/>
      <c r="FJ48" s="163"/>
      <c r="FK48" s="163"/>
      <c r="FL48" s="163"/>
      <c r="FM48" s="163"/>
      <c r="FN48" s="163"/>
      <c r="FO48" s="163"/>
      <c r="FP48" s="163"/>
      <c r="FQ48" s="163"/>
      <c r="FR48" s="163"/>
      <c r="FS48" s="163"/>
      <c r="FT48" s="163"/>
      <c r="FU48" s="163"/>
      <c r="FV48" s="163"/>
      <c r="FW48" s="163"/>
      <c r="FX48" s="163"/>
      <c r="FY48" s="163"/>
      <c r="FZ48" s="163"/>
      <c r="GA48" s="163"/>
      <c r="GB48" s="163"/>
      <c r="GC48" s="163"/>
      <c r="GD48" s="163"/>
      <c r="GE48" s="163"/>
      <c r="GF48" s="163"/>
      <c r="GG48" s="163"/>
      <c r="GH48" s="163"/>
      <c r="GI48" s="163"/>
      <c r="GJ48" s="163"/>
      <c r="GK48" s="163"/>
      <c r="GL48" s="163"/>
      <c r="GM48" s="163"/>
      <c r="GN48" s="163"/>
      <c r="GO48" s="163"/>
      <c r="GP48" s="163"/>
      <c r="GQ48" s="163"/>
      <c r="GR48" s="163"/>
      <c r="GS48" s="163"/>
      <c r="GT48" s="163"/>
      <c r="GU48" s="163"/>
      <c r="GV48" s="163"/>
      <c r="GW48" s="163"/>
      <c r="GX48" s="163"/>
      <c r="GY48" s="163"/>
      <c r="GZ48" s="163"/>
      <c r="HA48" s="163"/>
      <c r="HB48" s="163"/>
      <c r="HC48" s="163"/>
      <c r="HD48" s="163"/>
      <c r="HE48" s="163"/>
      <c r="HF48" s="163"/>
      <c r="HG48" s="163"/>
      <c r="HH48" s="163"/>
      <c r="HI48" s="163"/>
      <c r="HJ48" s="163"/>
      <c r="HK48" s="163"/>
      <c r="HL48" s="163"/>
      <c r="HM48" s="163"/>
      <c r="HN48" s="163"/>
      <c r="HO48" s="163"/>
      <c r="HP48" s="163"/>
      <c r="HQ48" s="163"/>
      <c r="HR48" s="163"/>
      <c r="HS48" s="163"/>
      <c r="HT48" s="163"/>
      <c r="HU48" s="163"/>
      <c r="HV48" s="163"/>
      <c r="HW48" s="163"/>
      <c r="HX48" s="163"/>
      <c r="HY48" s="163"/>
      <c r="HZ48" s="163"/>
      <c r="IA48" s="163"/>
      <c r="IB48" s="163"/>
      <c r="IC48" s="163"/>
      <c r="ID48" s="163"/>
      <c r="IE48" s="163"/>
      <c r="IF48" s="163"/>
      <c r="IG48" s="163"/>
      <c r="IH48" s="163"/>
      <c r="II48" s="163"/>
      <c r="IJ48" s="163"/>
      <c r="IK48" s="163"/>
      <c r="IL48" s="163"/>
      <c r="IM48" s="163"/>
      <c r="IN48" s="163"/>
      <c r="IO48" s="163"/>
      <c r="IP48" s="163"/>
      <c r="IQ48" s="163"/>
      <c r="IR48" s="163"/>
      <c r="IS48" s="163"/>
      <c r="IT48" s="163"/>
      <c r="IU48" s="163"/>
      <c r="IV48" s="163"/>
    </row>
    <row r="49" spans="1:256" s="159" customFormat="1" ht="25.5" x14ac:dyDescent="0.25">
      <c r="A49" s="234"/>
      <c r="B49" s="235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35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35"/>
      <c r="AC49" s="251"/>
      <c r="AD49" s="251"/>
      <c r="AE49" s="251"/>
      <c r="AF49" s="251"/>
      <c r="AG49" s="251"/>
      <c r="AH49" s="251"/>
      <c r="AI49" s="235"/>
      <c r="AJ49" s="251"/>
      <c r="AK49" s="251"/>
      <c r="AL49" s="251"/>
      <c r="AM49" s="251"/>
      <c r="AN49" s="251"/>
      <c r="AO49" s="251"/>
      <c r="AP49" s="235"/>
      <c r="AQ49" s="251"/>
      <c r="AR49" s="251"/>
      <c r="AS49" s="251"/>
      <c r="AT49" s="251"/>
      <c r="AU49" s="251"/>
      <c r="AV49" s="251"/>
      <c r="AW49" s="251"/>
      <c r="AX49" s="251"/>
      <c r="AY49" s="251"/>
      <c r="AZ49" s="251"/>
      <c r="BA49" s="265"/>
      <c r="BB49" s="197" t="s">
        <v>75</v>
      </c>
      <c r="BC49" s="215" t="s">
        <v>76</v>
      </c>
      <c r="BD49" s="156">
        <f t="shared" ref="BD49:BR49" si="28">IFERROR(ROUND((BD50/BD51),4),0)</f>
        <v>1</v>
      </c>
      <c r="BE49" s="156">
        <f t="shared" si="28"/>
        <v>1</v>
      </c>
      <c r="BF49" s="156">
        <f t="shared" si="28"/>
        <v>1</v>
      </c>
      <c r="BG49" s="156">
        <f t="shared" si="28"/>
        <v>1</v>
      </c>
      <c r="BH49" s="156">
        <f t="shared" si="28"/>
        <v>0</v>
      </c>
      <c r="BI49" s="156">
        <f t="shared" si="28"/>
        <v>0</v>
      </c>
      <c r="BJ49" s="156">
        <f t="shared" si="28"/>
        <v>0</v>
      </c>
      <c r="BK49" s="156">
        <f t="shared" si="28"/>
        <v>0</v>
      </c>
      <c r="BL49" s="156">
        <f t="shared" si="28"/>
        <v>0</v>
      </c>
      <c r="BM49" s="156">
        <f t="shared" si="28"/>
        <v>0</v>
      </c>
      <c r="BN49" s="156">
        <f t="shared" si="28"/>
        <v>0</v>
      </c>
      <c r="BO49" s="156">
        <f t="shared" si="28"/>
        <v>0</v>
      </c>
      <c r="BP49" s="156">
        <f t="shared" si="28"/>
        <v>0</v>
      </c>
      <c r="BQ49" s="156">
        <f t="shared" si="28"/>
        <v>0</v>
      </c>
      <c r="BR49" s="156">
        <f t="shared" si="28"/>
        <v>0</v>
      </c>
    </row>
    <row r="50" spans="1:256" x14ac:dyDescent="0.25">
      <c r="A50" s="238"/>
      <c r="B50" s="224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4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4"/>
      <c r="AC50" s="225"/>
      <c r="AD50" s="225"/>
      <c r="AE50" s="225"/>
      <c r="AF50" s="225"/>
      <c r="AG50" s="225"/>
      <c r="AH50" s="225"/>
      <c r="AI50" s="224"/>
      <c r="AJ50" s="225"/>
      <c r="AK50" s="225"/>
      <c r="AL50" s="225"/>
      <c r="AM50" s="225"/>
      <c r="AN50" s="225"/>
      <c r="AO50" s="225"/>
      <c r="AP50" s="224"/>
      <c r="AQ50" s="239"/>
      <c r="AR50" s="239"/>
      <c r="AS50" s="239"/>
      <c r="AT50" s="239"/>
      <c r="AU50" s="239"/>
      <c r="AV50" s="239"/>
      <c r="AW50" s="239"/>
      <c r="AX50" s="239"/>
      <c r="AY50" s="239"/>
      <c r="AZ50" s="239"/>
      <c r="BA50" s="240"/>
      <c r="BB50" s="160" t="s">
        <v>77</v>
      </c>
      <c r="BC50" s="221"/>
      <c r="BD50" s="266">
        <v>72</v>
      </c>
      <c r="BE50" s="241">
        <v>393</v>
      </c>
      <c r="BF50" s="267">
        <v>80</v>
      </c>
      <c r="BG50" s="222">
        <v>73</v>
      </c>
      <c r="BH50" s="222"/>
      <c r="BI50" s="222"/>
      <c r="BJ50" s="222"/>
      <c r="BK50" s="222"/>
      <c r="BL50" s="222"/>
      <c r="BM50" s="222"/>
      <c r="BN50" s="222"/>
      <c r="BO50" s="222"/>
      <c r="BP50" s="222"/>
      <c r="BQ50" s="222"/>
      <c r="BR50" s="222"/>
    </row>
    <row r="51" spans="1:256" x14ac:dyDescent="0.25">
      <c r="A51" s="223"/>
      <c r="B51" s="224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24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24"/>
      <c r="AC51" s="242"/>
      <c r="AD51" s="242"/>
      <c r="AE51" s="242"/>
      <c r="AF51" s="242"/>
      <c r="AG51" s="242"/>
      <c r="AH51" s="242"/>
      <c r="AI51" s="224"/>
      <c r="AJ51" s="242"/>
      <c r="AK51" s="242"/>
      <c r="AL51" s="242"/>
      <c r="AM51" s="242"/>
      <c r="AN51" s="242"/>
      <c r="AO51" s="242"/>
      <c r="AP51" s="224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4"/>
      <c r="BB51" s="160" t="s">
        <v>78</v>
      </c>
      <c r="BC51" s="221"/>
      <c r="BD51" s="268">
        <v>72</v>
      </c>
      <c r="BE51" s="246">
        <v>393</v>
      </c>
      <c r="BF51" s="269">
        <v>80</v>
      </c>
      <c r="BG51" s="227">
        <v>73</v>
      </c>
      <c r="BH51" s="227"/>
      <c r="BI51" s="227"/>
      <c r="BJ51" s="227"/>
      <c r="BK51" s="227"/>
      <c r="BL51" s="227"/>
      <c r="BM51" s="227"/>
      <c r="BN51" s="227"/>
      <c r="BO51" s="227"/>
      <c r="BP51" s="227"/>
      <c r="BQ51" s="227"/>
      <c r="BR51" s="227"/>
    </row>
    <row r="52" spans="1:256" s="159" customFormat="1" ht="25.5" x14ac:dyDescent="0.25">
      <c r="A52" s="216"/>
      <c r="B52" s="217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7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7"/>
      <c r="AC52" s="218"/>
      <c r="AD52" s="218"/>
      <c r="AE52" s="218"/>
      <c r="AF52" s="218"/>
      <c r="AG52" s="218"/>
      <c r="AH52" s="218"/>
      <c r="AI52" s="217"/>
      <c r="AJ52" s="218"/>
      <c r="AK52" s="218"/>
      <c r="AL52" s="218"/>
      <c r="AM52" s="218"/>
      <c r="AN52" s="218"/>
      <c r="AO52" s="218"/>
      <c r="AP52" s="217"/>
      <c r="AQ52" s="218"/>
      <c r="AR52" s="218"/>
      <c r="AS52" s="218"/>
      <c r="AT52" s="218"/>
      <c r="AU52" s="218"/>
      <c r="AV52" s="218"/>
      <c r="AW52" s="218"/>
      <c r="AX52" s="218"/>
      <c r="AY52" s="218"/>
      <c r="AZ52" s="218"/>
      <c r="BA52" s="245"/>
      <c r="BB52" s="197" t="s">
        <v>79</v>
      </c>
      <c r="BC52" s="215" t="s">
        <v>76</v>
      </c>
      <c r="BD52" s="156">
        <f t="shared" ref="BD52:BR52" si="29">IFERROR(ROUND((BD53/BD54),4),0)</f>
        <v>1</v>
      </c>
      <c r="BE52" s="156">
        <f t="shared" si="29"/>
        <v>1</v>
      </c>
      <c r="BF52" s="156">
        <f t="shared" si="29"/>
        <v>1</v>
      </c>
      <c r="BG52" s="156">
        <f t="shared" si="29"/>
        <v>1</v>
      </c>
      <c r="BH52" s="156">
        <f t="shared" si="29"/>
        <v>0</v>
      </c>
      <c r="BI52" s="156">
        <f t="shared" si="29"/>
        <v>0</v>
      </c>
      <c r="BJ52" s="156">
        <f t="shared" si="29"/>
        <v>0</v>
      </c>
      <c r="BK52" s="156">
        <f t="shared" si="29"/>
        <v>0</v>
      </c>
      <c r="BL52" s="156">
        <f t="shared" si="29"/>
        <v>0</v>
      </c>
      <c r="BM52" s="156">
        <f t="shared" si="29"/>
        <v>0</v>
      </c>
      <c r="BN52" s="156">
        <f t="shared" si="29"/>
        <v>0</v>
      </c>
      <c r="BO52" s="156">
        <f t="shared" si="29"/>
        <v>0</v>
      </c>
      <c r="BP52" s="156">
        <f t="shared" si="29"/>
        <v>0</v>
      </c>
      <c r="BQ52" s="156">
        <f t="shared" si="29"/>
        <v>0</v>
      </c>
      <c r="BR52" s="156">
        <f t="shared" si="29"/>
        <v>0</v>
      </c>
    </row>
    <row r="53" spans="1:256" x14ac:dyDescent="0.25">
      <c r="A53" s="238"/>
      <c r="B53" s="224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4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4"/>
      <c r="AC53" s="225"/>
      <c r="AD53" s="225"/>
      <c r="AE53" s="225"/>
      <c r="AF53" s="225"/>
      <c r="AG53" s="225"/>
      <c r="AH53" s="225"/>
      <c r="AI53" s="224"/>
      <c r="AJ53" s="225"/>
      <c r="AK53" s="225"/>
      <c r="AL53" s="225"/>
      <c r="AM53" s="225"/>
      <c r="AN53" s="225"/>
      <c r="AO53" s="225"/>
      <c r="AP53" s="224"/>
      <c r="AQ53" s="239"/>
      <c r="AR53" s="239"/>
      <c r="AS53" s="239"/>
      <c r="AT53" s="239"/>
      <c r="AU53" s="239"/>
      <c r="AV53" s="239"/>
      <c r="AW53" s="239"/>
      <c r="AX53" s="239"/>
      <c r="AY53" s="239"/>
      <c r="AZ53" s="239"/>
      <c r="BA53" s="240"/>
      <c r="BB53" s="160" t="s">
        <v>80</v>
      </c>
      <c r="BC53" s="221"/>
      <c r="BD53" s="266">
        <v>321</v>
      </c>
      <c r="BE53" s="241">
        <v>393</v>
      </c>
      <c r="BF53" s="267">
        <v>219</v>
      </c>
      <c r="BG53" s="222">
        <v>226</v>
      </c>
      <c r="BH53" s="222"/>
      <c r="BI53" s="222"/>
      <c r="BJ53" s="222"/>
      <c r="BK53" s="222"/>
      <c r="BL53" s="222"/>
      <c r="BM53" s="222"/>
      <c r="BN53" s="222"/>
      <c r="BO53" s="222"/>
      <c r="BP53" s="222"/>
      <c r="BQ53" s="222"/>
      <c r="BR53" s="222"/>
    </row>
    <row r="54" spans="1:256" x14ac:dyDescent="0.25">
      <c r="A54" s="223"/>
      <c r="B54" s="224"/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24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24"/>
      <c r="AC54" s="242"/>
      <c r="AD54" s="242"/>
      <c r="AE54" s="242"/>
      <c r="AF54" s="242"/>
      <c r="AG54" s="242"/>
      <c r="AH54" s="242"/>
      <c r="AI54" s="224"/>
      <c r="AJ54" s="242"/>
      <c r="AK54" s="242"/>
      <c r="AL54" s="242"/>
      <c r="AM54" s="242"/>
      <c r="AN54" s="242"/>
      <c r="AO54" s="242"/>
      <c r="AP54" s="224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4"/>
      <c r="BB54" s="160" t="s">
        <v>78</v>
      </c>
      <c r="BC54" s="221"/>
      <c r="BD54" s="268">
        <v>321</v>
      </c>
      <c r="BE54" s="246">
        <v>393</v>
      </c>
      <c r="BF54" s="269">
        <v>219</v>
      </c>
      <c r="BG54" s="227">
        <v>226</v>
      </c>
      <c r="BH54" s="227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</row>
    <row r="55" spans="1:256" s="159" customFormat="1" x14ac:dyDescent="0.25">
      <c r="A55" s="216"/>
      <c r="B55" s="217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7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7"/>
      <c r="AC55" s="218"/>
      <c r="AD55" s="218"/>
      <c r="AE55" s="218"/>
      <c r="AF55" s="218"/>
      <c r="AG55" s="218"/>
      <c r="AH55" s="218"/>
      <c r="AI55" s="217"/>
      <c r="AJ55" s="218"/>
      <c r="AK55" s="218"/>
      <c r="AL55" s="218"/>
      <c r="AM55" s="218"/>
      <c r="AN55" s="218"/>
      <c r="AO55" s="218"/>
      <c r="AP55" s="217"/>
      <c r="AQ55" s="218"/>
      <c r="AR55" s="218"/>
      <c r="AS55" s="218"/>
      <c r="AT55" s="218"/>
      <c r="AU55" s="218"/>
      <c r="AV55" s="218"/>
      <c r="AW55" s="218"/>
      <c r="AX55" s="218"/>
      <c r="AY55" s="218"/>
      <c r="AZ55" s="218"/>
      <c r="BA55" s="245"/>
      <c r="BB55" s="197" t="s">
        <v>81</v>
      </c>
      <c r="BC55" s="215" t="s">
        <v>82</v>
      </c>
      <c r="BD55" s="156">
        <f t="shared" ref="BD55:BR55" si="30">IFERROR(ROUND((BD56/BD57),4),0)</f>
        <v>0</v>
      </c>
      <c r="BE55" s="156">
        <f t="shared" si="30"/>
        <v>8.3000000000000001E-3</v>
      </c>
      <c r="BF55" s="156">
        <f t="shared" si="30"/>
        <v>8.9999999999999998E-4</v>
      </c>
      <c r="BG55" s="156">
        <f t="shared" si="30"/>
        <v>5.0000000000000001E-4</v>
      </c>
      <c r="BH55" s="156">
        <f t="shared" si="30"/>
        <v>0</v>
      </c>
      <c r="BI55" s="156">
        <f t="shared" si="30"/>
        <v>0</v>
      </c>
      <c r="BJ55" s="156">
        <f t="shared" si="30"/>
        <v>0</v>
      </c>
      <c r="BK55" s="156">
        <f t="shared" si="30"/>
        <v>0</v>
      </c>
      <c r="BL55" s="156">
        <f t="shared" si="30"/>
        <v>0</v>
      </c>
      <c r="BM55" s="156">
        <f t="shared" si="30"/>
        <v>0</v>
      </c>
      <c r="BN55" s="156">
        <f t="shared" si="30"/>
        <v>0</v>
      </c>
      <c r="BO55" s="156">
        <f t="shared" si="30"/>
        <v>0</v>
      </c>
      <c r="BP55" s="156">
        <f t="shared" si="30"/>
        <v>0</v>
      </c>
      <c r="BQ55" s="156">
        <f t="shared" si="30"/>
        <v>0</v>
      </c>
      <c r="BR55" s="156">
        <f t="shared" si="30"/>
        <v>0</v>
      </c>
    </row>
    <row r="56" spans="1:256" s="280" customFormat="1" x14ac:dyDescent="0.2">
      <c r="A56" s="270"/>
      <c r="B56" s="271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1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1"/>
      <c r="AC56" s="272"/>
      <c r="AD56" s="272"/>
      <c r="AE56" s="272"/>
      <c r="AF56" s="272"/>
      <c r="AG56" s="272"/>
      <c r="AH56" s="272"/>
      <c r="AI56" s="271"/>
      <c r="AJ56" s="272"/>
      <c r="AK56" s="272"/>
      <c r="AL56" s="272"/>
      <c r="AM56" s="272"/>
      <c r="AN56" s="272"/>
      <c r="AO56" s="272"/>
      <c r="AP56" s="271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3"/>
      <c r="BB56" s="274" t="s">
        <v>83</v>
      </c>
      <c r="BC56" s="275"/>
      <c r="BD56" s="276" t="s">
        <v>57</v>
      </c>
      <c r="BE56" s="276">
        <v>2010.01</v>
      </c>
      <c r="BF56" s="277">
        <v>234.04</v>
      </c>
      <c r="BG56" s="278">
        <v>251.24</v>
      </c>
      <c r="BH56" s="278"/>
      <c r="BI56" s="278"/>
      <c r="BJ56" s="278"/>
      <c r="BK56" s="278"/>
      <c r="BL56" s="278"/>
      <c r="BM56" s="278"/>
      <c r="BN56" s="278"/>
      <c r="BO56" s="278"/>
      <c r="BP56" s="278"/>
      <c r="BQ56" s="278"/>
      <c r="BR56" s="278"/>
      <c r="BS56" s="279"/>
      <c r="BT56" s="279"/>
      <c r="BU56" s="279"/>
      <c r="BV56" s="279"/>
      <c r="BW56" s="279"/>
      <c r="BX56" s="279"/>
      <c r="BY56" s="279"/>
      <c r="BZ56" s="279"/>
      <c r="CA56" s="279"/>
      <c r="CB56" s="279"/>
      <c r="CC56" s="279"/>
      <c r="CD56" s="279"/>
      <c r="CE56" s="279"/>
      <c r="CF56" s="279"/>
      <c r="CG56" s="279"/>
      <c r="CH56" s="279"/>
      <c r="CI56" s="279"/>
      <c r="CJ56" s="279"/>
      <c r="CK56" s="279"/>
      <c r="CL56" s="279"/>
      <c r="CM56" s="279"/>
      <c r="CN56" s="279"/>
      <c r="CO56" s="279"/>
      <c r="CP56" s="279"/>
      <c r="CQ56" s="279"/>
      <c r="CR56" s="279"/>
      <c r="CS56" s="279"/>
      <c r="CT56" s="279"/>
      <c r="CU56" s="279"/>
      <c r="CV56" s="279"/>
      <c r="CW56" s="279"/>
      <c r="CX56" s="279"/>
      <c r="CY56" s="279"/>
      <c r="CZ56" s="279"/>
      <c r="DA56" s="279"/>
      <c r="DB56" s="279"/>
      <c r="DC56" s="279"/>
      <c r="DD56" s="279"/>
      <c r="DE56" s="279"/>
      <c r="DF56" s="279"/>
      <c r="DG56" s="279"/>
      <c r="DH56" s="279"/>
      <c r="DI56" s="279"/>
      <c r="DJ56" s="279"/>
      <c r="DK56" s="279"/>
      <c r="DL56" s="279"/>
      <c r="DM56" s="279"/>
      <c r="DN56" s="279"/>
      <c r="DO56" s="279"/>
      <c r="DP56" s="279"/>
      <c r="DQ56" s="279"/>
      <c r="DR56" s="279"/>
      <c r="DS56" s="279"/>
      <c r="DT56" s="279"/>
      <c r="DU56" s="279"/>
      <c r="DV56" s="279"/>
      <c r="DW56" s="279"/>
      <c r="DX56" s="279"/>
      <c r="DY56" s="279"/>
      <c r="DZ56" s="279"/>
      <c r="EA56" s="279"/>
      <c r="EB56" s="279"/>
      <c r="EC56" s="279"/>
      <c r="ED56" s="279"/>
      <c r="EE56" s="279"/>
      <c r="EF56" s="279"/>
      <c r="EG56" s="279"/>
      <c r="EH56" s="279"/>
      <c r="EI56" s="279"/>
      <c r="EJ56" s="279"/>
      <c r="EK56" s="279"/>
      <c r="EL56" s="279"/>
      <c r="EM56" s="279"/>
      <c r="EN56" s="279"/>
      <c r="EO56" s="279"/>
      <c r="EP56" s="279"/>
      <c r="EQ56" s="279"/>
      <c r="ER56" s="279"/>
      <c r="ES56" s="279"/>
      <c r="ET56" s="279"/>
      <c r="EU56" s="279"/>
      <c r="EV56" s="279"/>
      <c r="EW56" s="279"/>
      <c r="EX56" s="279"/>
      <c r="EY56" s="279"/>
      <c r="EZ56" s="279"/>
      <c r="FA56" s="279"/>
      <c r="FB56" s="279"/>
      <c r="FC56" s="279"/>
      <c r="FD56" s="279"/>
      <c r="FE56" s="279"/>
      <c r="FF56" s="279"/>
      <c r="FG56" s="279"/>
      <c r="FH56" s="279"/>
      <c r="FI56" s="279"/>
      <c r="FJ56" s="279"/>
      <c r="FK56" s="279"/>
      <c r="FL56" s="279"/>
      <c r="FM56" s="279"/>
      <c r="FN56" s="279"/>
      <c r="FO56" s="279"/>
      <c r="FP56" s="279"/>
      <c r="FQ56" s="279"/>
      <c r="FR56" s="279"/>
      <c r="FS56" s="279"/>
      <c r="FT56" s="279"/>
      <c r="FU56" s="279"/>
      <c r="FV56" s="279"/>
      <c r="FW56" s="279"/>
      <c r="FX56" s="279"/>
      <c r="FY56" s="279"/>
      <c r="FZ56" s="279"/>
      <c r="GA56" s="279"/>
      <c r="GB56" s="279"/>
      <c r="GC56" s="279"/>
      <c r="GD56" s="279"/>
      <c r="GE56" s="279"/>
      <c r="GF56" s="279"/>
      <c r="GG56" s="279"/>
      <c r="GH56" s="279"/>
      <c r="GI56" s="279"/>
      <c r="GJ56" s="279"/>
      <c r="GK56" s="279"/>
      <c r="GL56" s="279"/>
      <c r="GM56" s="279"/>
      <c r="GN56" s="279"/>
      <c r="GO56" s="279"/>
      <c r="GP56" s="279"/>
      <c r="GQ56" s="279"/>
      <c r="GR56" s="279"/>
      <c r="GS56" s="279"/>
      <c r="GT56" s="279"/>
      <c r="GU56" s="279"/>
      <c r="GV56" s="279"/>
      <c r="GW56" s="279"/>
      <c r="GX56" s="279"/>
      <c r="GY56" s="279"/>
      <c r="GZ56" s="279"/>
      <c r="HA56" s="279"/>
      <c r="HB56" s="279"/>
      <c r="HC56" s="279"/>
      <c r="HD56" s="279"/>
      <c r="HE56" s="279"/>
      <c r="HF56" s="279"/>
      <c r="HG56" s="279"/>
      <c r="HH56" s="279"/>
      <c r="HI56" s="279"/>
      <c r="HJ56" s="279"/>
      <c r="HK56" s="279"/>
      <c r="HL56" s="279"/>
      <c r="HM56" s="279"/>
      <c r="HN56" s="279"/>
      <c r="HO56" s="279"/>
      <c r="HP56" s="279"/>
      <c r="HQ56" s="279"/>
      <c r="HR56" s="279"/>
      <c r="HS56" s="279"/>
      <c r="HT56" s="279"/>
      <c r="HU56" s="279"/>
      <c r="HV56" s="279"/>
      <c r="HW56" s="279"/>
      <c r="HX56" s="279"/>
      <c r="HY56" s="279"/>
      <c r="HZ56" s="279"/>
      <c r="IA56" s="279"/>
      <c r="IB56" s="279"/>
      <c r="IC56" s="279"/>
      <c r="ID56" s="279"/>
      <c r="IE56" s="279"/>
      <c r="IF56" s="279"/>
      <c r="IG56" s="279"/>
      <c r="IH56" s="279"/>
      <c r="II56" s="279"/>
      <c r="IJ56" s="279"/>
      <c r="IK56" s="279"/>
      <c r="IL56" s="279"/>
      <c r="IM56" s="279"/>
      <c r="IN56" s="279"/>
      <c r="IO56" s="279"/>
      <c r="IP56" s="279"/>
      <c r="IQ56" s="279"/>
      <c r="IR56" s="279"/>
      <c r="IS56" s="279"/>
      <c r="IT56" s="279"/>
      <c r="IU56" s="279"/>
      <c r="IV56" s="279"/>
    </row>
    <row r="57" spans="1:256" s="280" customFormat="1" x14ac:dyDescent="0.2">
      <c r="A57" s="281"/>
      <c r="B57" s="282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2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2"/>
      <c r="AC57" s="283"/>
      <c r="AD57" s="283"/>
      <c r="AE57" s="283"/>
      <c r="AF57" s="283"/>
      <c r="AG57" s="283"/>
      <c r="AH57" s="283"/>
      <c r="AI57" s="282"/>
      <c r="AJ57" s="283"/>
      <c r="AK57" s="283"/>
      <c r="AL57" s="283"/>
      <c r="AM57" s="283"/>
      <c r="AN57" s="283"/>
      <c r="AO57" s="283"/>
      <c r="AP57" s="282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4"/>
      <c r="BB57" s="274" t="s">
        <v>84</v>
      </c>
      <c r="BC57" s="275"/>
      <c r="BD57" s="285" t="s">
        <v>57</v>
      </c>
      <c r="BE57" s="286">
        <v>241885.58</v>
      </c>
      <c r="BF57" s="287">
        <v>249753.83</v>
      </c>
      <c r="BG57" s="288">
        <v>501166.76</v>
      </c>
      <c r="BH57" s="287"/>
      <c r="BI57" s="287"/>
      <c r="BJ57" s="287"/>
      <c r="BK57" s="287"/>
      <c r="BL57" s="287"/>
      <c r="BM57" s="287"/>
      <c r="BN57" s="287"/>
      <c r="BO57" s="287"/>
      <c r="BP57" s="287"/>
      <c r="BQ57" s="287"/>
      <c r="BR57" s="287"/>
      <c r="BS57" s="279"/>
      <c r="BT57" s="279"/>
      <c r="BU57" s="279"/>
      <c r="BV57" s="279"/>
      <c r="BW57" s="279"/>
      <c r="BX57" s="279"/>
      <c r="BY57" s="279"/>
      <c r="BZ57" s="279"/>
      <c r="CA57" s="279"/>
      <c r="CB57" s="279"/>
      <c r="CC57" s="279"/>
      <c r="CD57" s="279"/>
      <c r="CE57" s="279"/>
      <c r="CF57" s="279"/>
      <c r="CG57" s="279"/>
      <c r="CH57" s="279"/>
      <c r="CI57" s="279"/>
      <c r="CJ57" s="279"/>
      <c r="CK57" s="279"/>
      <c r="CL57" s="279"/>
      <c r="CM57" s="279"/>
      <c r="CN57" s="279"/>
      <c r="CO57" s="279"/>
      <c r="CP57" s="279"/>
      <c r="CQ57" s="279"/>
      <c r="CR57" s="279"/>
      <c r="CS57" s="279"/>
      <c r="CT57" s="279"/>
      <c r="CU57" s="279"/>
      <c r="CV57" s="279"/>
      <c r="CW57" s="279"/>
      <c r="CX57" s="279"/>
      <c r="CY57" s="279"/>
      <c r="CZ57" s="279"/>
      <c r="DA57" s="279"/>
      <c r="DB57" s="279"/>
      <c r="DC57" s="279"/>
      <c r="DD57" s="279"/>
      <c r="DE57" s="279"/>
      <c r="DF57" s="279"/>
      <c r="DG57" s="279"/>
      <c r="DH57" s="279"/>
      <c r="DI57" s="279"/>
      <c r="DJ57" s="279"/>
      <c r="DK57" s="279"/>
      <c r="DL57" s="279"/>
      <c r="DM57" s="279"/>
      <c r="DN57" s="279"/>
      <c r="DO57" s="279"/>
      <c r="DP57" s="279"/>
      <c r="DQ57" s="279"/>
      <c r="DR57" s="279"/>
      <c r="DS57" s="279"/>
      <c r="DT57" s="279"/>
      <c r="DU57" s="279"/>
      <c r="DV57" s="279"/>
      <c r="DW57" s="279"/>
      <c r="DX57" s="279"/>
      <c r="DY57" s="279"/>
      <c r="DZ57" s="279"/>
      <c r="EA57" s="279"/>
      <c r="EB57" s="279"/>
      <c r="EC57" s="279"/>
      <c r="ED57" s="279"/>
      <c r="EE57" s="279"/>
      <c r="EF57" s="279"/>
      <c r="EG57" s="279"/>
      <c r="EH57" s="279"/>
      <c r="EI57" s="279"/>
      <c r="EJ57" s="279"/>
      <c r="EK57" s="279"/>
      <c r="EL57" s="279"/>
      <c r="EM57" s="279"/>
      <c r="EN57" s="279"/>
      <c r="EO57" s="279"/>
      <c r="EP57" s="279"/>
      <c r="EQ57" s="279"/>
      <c r="ER57" s="279"/>
      <c r="ES57" s="279"/>
      <c r="ET57" s="279"/>
      <c r="EU57" s="279"/>
      <c r="EV57" s="279"/>
      <c r="EW57" s="279"/>
      <c r="EX57" s="279"/>
      <c r="EY57" s="279"/>
      <c r="EZ57" s="279"/>
      <c r="FA57" s="279"/>
      <c r="FB57" s="279"/>
      <c r="FC57" s="279"/>
      <c r="FD57" s="279"/>
      <c r="FE57" s="279"/>
      <c r="FF57" s="279"/>
      <c r="FG57" s="279"/>
      <c r="FH57" s="279"/>
      <c r="FI57" s="279"/>
      <c r="FJ57" s="279"/>
      <c r="FK57" s="279"/>
      <c r="FL57" s="279"/>
      <c r="FM57" s="279"/>
      <c r="FN57" s="279"/>
      <c r="FO57" s="279"/>
      <c r="FP57" s="279"/>
      <c r="FQ57" s="279"/>
      <c r="FR57" s="279"/>
      <c r="FS57" s="279"/>
      <c r="FT57" s="279"/>
      <c r="FU57" s="279"/>
      <c r="FV57" s="279"/>
      <c r="FW57" s="279"/>
      <c r="FX57" s="279"/>
      <c r="FY57" s="279"/>
      <c r="FZ57" s="279"/>
      <c r="GA57" s="279"/>
      <c r="GB57" s="279"/>
      <c r="GC57" s="279"/>
      <c r="GD57" s="279"/>
      <c r="GE57" s="279"/>
      <c r="GF57" s="279"/>
      <c r="GG57" s="279"/>
      <c r="GH57" s="279"/>
      <c r="GI57" s="279"/>
      <c r="GJ57" s="279"/>
      <c r="GK57" s="279"/>
      <c r="GL57" s="279"/>
      <c r="GM57" s="279"/>
      <c r="GN57" s="279"/>
      <c r="GO57" s="279"/>
      <c r="GP57" s="279"/>
      <c r="GQ57" s="279"/>
      <c r="GR57" s="279"/>
      <c r="GS57" s="279"/>
      <c r="GT57" s="279"/>
      <c r="GU57" s="279"/>
      <c r="GV57" s="279"/>
      <c r="GW57" s="279"/>
      <c r="GX57" s="279"/>
      <c r="GY57" s="279"/>
      <c r="GZ57" s="279"/>
      <c r="HA57" s="279"/>
      <c r="HB57" s="279"/>
      <c r="HC57" s="279"/>
      <c r="HD57" s="279"/>
      <c r="HE57" s="279"/>
      <c r="HF57" s="279"/>
      <c r="HG57" s="279"/>
      <c r="HH57" s="279"/>
      <c r="HI57" s="279"/>
      <c r="HJ57" s="279"/>
      <c r="HK57" s="279"/>
      <c r="HL57" s="279"/>
      <c r="HM57" s="279"/>
      <c r="HN57" s="279"/>
      <c r="HO57" s="279"/>
      <c r="HP57" s="279"/>
      <c r="HQ57" s="279"/>
      <c r="HR57" s="279"/>
      <c r="HS57" s="279"/>
      <c r="HT57" s="279"/>
      <c r="HU57" s="279"/>
      <c r="HV57" s="279"/>
      <c r="HW57" s="279"/>
      <c r="HX57" s="279"/>
      <c r="HY57" s="279"/>
      <c r="HZ57" s="279"/>
      <c r="IA57" s="279"/>
      <c r="IB57" s="279"/>
      <c r="IC57" s="279"/>
      <c r="ID57" s="279"/>
      <c r="IE57" s="279"/>
      <c r="IF57" s="279"/>
      <c r="IG57" s="279"/>
      <c r="IH57" s="279"/>
      <c r="II57" s="279"/>
      <c r="IJ57" s="279"/>
      <c r="IK57" s="279"/>
      <c r="IL57" s="279"/>
      <c r="IM57" s="279"/>
      <c r="IN57" s="279"/>
      <c r="IO57" s="279"/>
      <c r="IP57" s="279"/>
      <c r="IQ57" s="279"/>
      <c r="IR57" s="279"/>
      <c r="IS57" s="279"/>
      <c r="IT57" s="279"/>
      <c r="IU57" s="279"/>
      <c r="IV57" s="279"/>
    </row>
    <row r="58" spans="1:256" s="159" customFormat="1" ht="14.25" hidden="1" customHeight="1" x14ac:dyDescent="0.25">
      <c r="A58" s="197" t="s">
        <v>85</v>
      </c>
      <c r="B58" s="215" t="s">
        <v>36</v>
      </c>
      <c r="C58" s="198">
        <v>0</v>
      </c>
      <c r="D58" s="198">
        <v>0</v>
      </c>
      <c r="E58" s="198">
        <v>0</v>
      </c>
      <c r="F58" s="198">
        <v>0</v>
      </c>
      <c r="G58" s="198">
        <v>0</v>
      </c>
      <c r="H58" s="198">
        <v>0</v>
      </c>
      <c r="I58" s="198">
        <v>0</v>
      </c>
      <c r="J58" s="198">
        <v>0</v>
      </c>
      <c r="K58" s="198">
        <v>0</v>
      </c>
      <c r="L58" s="198">
        <v>0</v>
      </c>
      <c r="M58" s="198">
        <v>0</v>
      </c>
      <c r="N58" s="198">
        <v>0</v>
      </c>
      <c r="O58" s="215" t="s">
        <v>36</v>
      </c>
      <c r="P58" s="198">
        <v>0</v>
      </c>
      <c r="Q58" s="198">
        <v>0</v>
      </c>
      <c r="R58" s="198">
        <v>0</v>
      </c>
      <c r="S58" s="198">
        <v>0</v>
      </c>
      <c r="T58" s="198">
        <v>0</v>
      </c>
      <c r="U58" s="198">
        <v>0</v>
      </c>
      <c r="V58" s="198">
        <v>0</v>
      </c>
      <c r="W58" s="198">
        <v>0</v>
      </c>
      <c r="X58" s="198">
        <v>0</v>
      </c>
      <c r="Y58" s="198">
        <v>0</v>
      </c>
      <c r="Z58" s="198">
        <v>0</v>
      </c>
      <c r="AA58" s="198">
        <v>0</v>
      </c>
      <c r="AB58" s="215" t="s">
        <v>36</v>
      </c>
      <c r="AC58" s="198">
        <v>0</v>
      </c>
      <c r="AD58" s="198">
        <v>0</v>
      </c>
      <c r="AE58" s="198">
        <v>0</v>
      </c>
      <c r="AF58" s="198">
        <v>0</v>
      </c>
      <c r="AG58" s="198">
        <v>0</v>
      </c>
      <c r="AH58" s="198">
        <v>8.5579803166452718E-4</v>
      </c>
      <c r="AI58" s="215" t="s">
        <v>37</v>
      </c>
      <c r="AJ58" s="198">
        <v>1.5463120457708365E-3</v>
      </c>
      <c r="AK58" s="198">
        <v>1.3034033309196234E-3</v>
      </c>
      <c r="AL58" s="198">
        <v>9.4073377234242712E-4</v>
      </c>
      <c r="AM58" s="198">
        <v>7.8165711307972901E-4</v>
      </c>
      <c r="AN58" s="198">
        <v>1.0180707559175363E-3</v>
      </c>
      <c r="AO58" s="198">
        <v>3.6381275770070337E-4</v>
      </c>
      <c r="AP58" s="215" t="s">
        <v>37</v>
      </c>
      <c r="AQ58" s="198">
        <f t="shared" ref="AQ58:BA58" si="31">IFERROR((AQ59/AQ60),0)</f>
        <v>6.4123116383456237E-4</v>
      </c>
      <c r="AR58" s="198">
        <f t="shared" si="31"/>
        <v>1.5809443507588533E-3</v>
      </c>
      <c r="AS58" s="198">
        <f t="shared" si="31"/>
        <v>1.4687163419171644E-3</v>
      </c>
      <c r="AT58" s="198">
        <f t="shared" si="31"/>
        <v>1.1695906432748538E-3</v>
      </c>
      <c r="AU58" s="198">
        <f t="shared" si="31"/>
        <v>1.4124293785310734E-3</v>
      </c>
      <c r="AV58" s="198">
        <f t="shared" si="31"/>
        <v>0</v>
      </c>
      <c r="AW58" s="198">
        <f t="shared" si="31"/>
        <v>3.6886757654002215E-4</v>
      </c>
      <c r="AX58" s="198">
        <f t="shared" si="31"/>
        <v>1.3429373702844585E-3</v>
      </c>
      <c r="AY58" s="198">
        <f t="shared" si="31"/>
        <v>6.9654051543998144E-4</v>
      </c>
      <c r="AZ58" s="198">
        <f t="shared" si="31"/>
        <v>0</v>
      </c>
      <c r="BA58" s="198">
        <f t="shared" si="31"/>
        <v>0</v>
      </c>
      <c r="BB58" s="250"/>
      <c r="BC58" s="251"/>
      <c r="BD58" s="251"/>
      <c r="BE58" s="251"/>
      <c r="BF58" s="289"/>
      <c r="BG58" s="290"/>
      <c r="BH58" s="290"/>
      <c r="BI58" s="290"/>
      <c r="BJ58" s="290"/>
      <c r="BK58" s="290"/>
      <c r="BL58" s="290"/>
      <c r="BM58" s="290"/>
      <c r="BN58" s="290"/>
      <c r="BO58" s="290"/>
      <c r="BP58" s="290"/>
      <c r="BQ58" s="290"/>
      <c r="BR58" s="290"/>
    </row>
    <row r="59" spans="1:256" s="164" customFormat="1" hidden="1" x14ac:dyDescent="0.2">
      <c r="A59" s="263" t="s">
        <v>86</v>
      </c>
      <c r="B59" s="100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100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100"/>
      <c r="AC59" s="205"/>
      <c r="AD59" s="205"/>
      <c r="AE59" s="205"/>
      <c r="AF59" s="205"/>
      <c r="AG59" s="205"/>
      <c r="AH59" s="205">
        <v>6</v>
      </c>
      <c r="AI59" s="100"/>
      <c r="AJ59" s="205">
        <v>10</v>
      </c>
      <c r="AK59" s="205">
        <v>9</v>
      </c>
      <c r="AL59" s="205">
        <v>7</v>
      </c>
      <c r="AM59" s="205">
        <v>6</v>
      </c>
      <c r="AN59" s="205">
        <v>8</v>
      </c>
      <c r="AO59" s="205">
        <v>3</v>
      </c>
      <c r="AP59" s="100"/>
      <c r="AQ59" s="205">
        <v>6</v>
      </c>
      <c r="AR59" s="205">
        <v>15</v>
      </c>
      <c r="AS59" s="205">
        <v>15</v>
      </c>
      <c r="AT59" s="205">
        <v>12</v>
      </c>
      <c r="AU59" s="205">
        <v>13</v>
      </c>
      <c r="AV59" s="205">
        <v>0</v>
      </c>
      <c r="AW59" s="205">
        <v>3</v>
      </c>
      <c r="AX59" s="205">
        <v>11</v>
      </c>
      <c r="AY59" s="205">
        <v>6</v>
      </c>
      <c r="AZ59" s="206"/>
      <c r="BA59" s="206"/>
      <c r="BB59" s="253"/>
      <c r="BC59" s="239"/>
      <c r="BD59" s="239"/>
      <c r="BE59" s="239"/>
      <c r="BF59" s="291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163"/>
      <c r="BT59" s="163"/>
      <c r="BU59" s="163"/>
      <c r="BV59" s="163"/>
      <c r="BW59" s="163"/>
      <c r="BX59" s="163"/>
      <c r="BY59" s="163"/>
      <c r="BZ59" s="163"/>
      <c r="CA59" s="163"/>
      <c r="CB59" s="163"/>
      <c r="CC59" s="163"/>
      <c r="CD59" s="163"/>
      <c r="CE59" s="163"/>
      <c r="CF59" s="163"/>
      <c r="CG59" s="163"/>
      <c r="CH59" s="163"/>
      <c r="CI59" s="163"/>
      <c r="CJ59" s="163"/>
      <c r="CK59" s="163"/>
      <c r="CL59" s="163"/>
      <c r="CM59" s="163"/>
      <c r="CN59" s="163"/>
      <c r="CO59" s="163"/>
      <c r="CP59" s="163"/>
      <c r="CQ59" s="163"/>
      <c r="CR59" s="163"/>
      <c r="CS59" s="163"/>
      <c r="CT59" s="163"/>
      <c r="CU59" s="163"/>
      <c r="CV59" s="163"/>
      <c r="CW59" s="163"/>
      <c r="CX59" s="163"/>
      <c r="CY59" s="163"/>
      <c r="CZ59" s="163"/>
      <c r="DA59" s="163"/>
      <c r="DB59" s="163"/>
      <c r="DC59" s="163"/>
      <c r="DD59" s="163"/>
      <c r="DE59" s="163"/>
      <c r="DF59" s="163"/>
      <c r="DG59" s="163"/>
      <c r="DH59" s="163"/>
      <c r="DI59" s="163"/>
      <c r="DJ59" s="163"/>
      <c r="DK59" s="163"/>
      <c r="DL59" s="163"/>
      <c r="DM59" s="163"/>
      <c r="DN59" s="163"/>
      <c r="DO59" s="163"/>
      <c r="DP59" s="163"/>
      <c r="DQ59" s="163"/>
      <c r="DR59" s="163"/>
      <c r="DS59" s="163"/>
      <c r="DT59" s="163"/>
      <c r="DU59" s="163"/>
      <c r="DV59" s="163"/>
      <c r="DW59" s="163"/>
      <c r="DX59" s="163"/>
      <c r="DY59" s="163"/>
      <c r="DZ59" s="163"/>
      <c r="EA59" s="163"/>
      <c r="EB59" s="163"/>
      <c r="EC59" s="163"/>
      <c r="ED59" s="163"/>
      <c r="EE59" s="163"/>
      <c r="EF59" s="163"/>
      <c r="EG59" s="163"/>
      <c r="EH59" s="163"/>
      <c r="EI59" s="163"/>
      <c r="EJ59" s="163"/>
      <c r="EK59" s="163"/>
      <c r="EL59" s="163"/>
      <c r="EM59" s="163"/>
      <c r="EN59" s="163"/>
      <c r="EO59" s="163"/>
      <c r="EP59" s="163"/>
      <c r="EQ59" s="163"/>
      <c r="ER59" s="163"/>
      <c r="ES59" s="163"/>
      <c r="ET59" s="163"/>
      <c r="EU59" s="163"/>
      <c r="EV59" s="163"/>
      <c r="EW59" s="163"/>
      <c r="EX59" s="163"/>
      <c r="EY59" s="163"/>
      <c r="EZ59" s="163"/>
      <c r="FA59" s="163"/>
      <c r="FB59" s="163"/>
      <c r="FC59" s="163"/>
      <c r="FD59" s="163"/>
      <c r="FE59" s="163"/>
      <c r="FF59" s="163"/>
      <c r="FG59" s="163"/>
      <c r="FH59" s="163"/>
      <c r="FI59" s="163"/>
      <c r="FJ59" s="163"/>
      <c r="FK59" s="163"/>
      <c r="FL59" s="163"/>
      <c r="FM59" s="163"/>
      <c r="FN59" s="163"/>
      <c r="FO59" s="163"/>
      <c r="FP59" s="163"/>
      <c r="FQ59" s="163"/>
      <c r="FR59" s="163"/>
      <c r="FS59" s="163"/>
      <c r="FT59" s="163"/>
      <c r="FU59" s="163"/>
      <c r="FV59" s="163"/>
      <c r="FW59" s="163"/>
      <c r="FX59" s="163"/>
      <c r="FY59" s="163"/>
      <c r="FZ59" s="163"/>
      <c r="GA59" s="163"/>
      <c r="GB59" s="163"/>
      <c r="GC59" s="163"/>
      <c r="GD59" s="163"/>
      <c r="GE59" s="163"/>
      <c r="GF59" s="163"/>
      <c r="GG59" s="163"/>
      <c r="GH59" s="163"/>
      <c r="GI59" s="163"/>
      <c r="GJ59" s="163"/>
      <c r="GK59" s="163"/>
      <c r="GL59" s="163"/>
      <c r="GM59" s="163"/>
      <c r="GN59" s="163"/>
      <c r="GO59" s="163"/>
      <c r="GP59" s="163"/>
      <c r="GQ59" s="163"/>
      <c r="GR59" s="163"/>
      <c r="GS59" s="163"/>
      <c r="GT59" s="163"/>
      <c r="GU59" s="163"/>
      <c r="GV59" s="163"/>
      <c r="GW59" s="163"/>
      <c r="GX59" s="163"/>
      <c r="GY59" s="163"/>
      <c r="GZ59" s="163"/>
      <c r="HA59" s="163"/>
      <c r="HB59" s="163"/>
      <c r="HC59" s="163"/>
      <c r="HD59" s="163"/>
      <c r="HE59" s="163"/>
      <c r="HF59" s="163"/>
      <c r="HG59" s="163"/>
      <c r="HH59" s="163"/>
      <c r="HI59" s="163"/>
      <c r="HJ59" s="163"/>
      <c r="HK59" s="163"/>
      <c r="HL59" s="163"/>
      <c r="HM59" s="163"/>
      <c r="HN59" s="163"/>
      <c r="HO59" s="163"/>
      <c r="HP59" s="163"/>
      <c r="HQ59" s="163"/>
      <c r="HR59" s="163"/>
      <c r="HS59" s="163"/>
      <c r="HT59" s="163"/>
      <c r="HU59" s="163"/>
      <c r="HV59" s="163"/>
      <c r="HW59" s="163"/>
      <c r="HX59" s="163"/>
      <c r="HY59" s="163"/>
      <c r="HZ59" s="163"/>
      <c r="IA59" s="163"/>
      <c r="IB59" s="163"/>
      <c r="IC59" s="163"/>
      <c r="ID59" s="163"/>
      <c r="IE59" s="163"/>
      <c r="IF59" s="163"/>
      <c r="IG59" s="163"/>
      <c r="IH59" s="163"/>
      <c r="II59" s="163"/>
      <c r="IJ59" s="163"/>
      <c r="IK59" s="163"/>
      <c r="IL59" s="163"/>
      <c r="IM59" s="163"/>
      <c r="IN59" s="163"/>
      <c r="IO59" s="163"/>
      <c r="IP59" s="163"/>
      <c r="IQ59" s="163"/>
      <c r="IR59" s="163"/>
      <c r="IS59" s="163"/>
      <c r="IT59" s="163"/>
      <c r="IU59" s="163"/>
      <c r="IV59" s="163"/>
    </row>
    <row r="60" spans="1:256" s="164" customFormat="1" hidden="1" x14ac:dyDescent="0.2">
      <c r="A60" s="160" t="s">
        <v>87</v>
      </c>
      <c r="B60" s="100"/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100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100"/>
      <c r="AC60" s="228"/>
      <c r="AD60" s="228"/>
      <c r="AE60" s="228"/>
      <c r="AF60" s="228"/>
      <c r="AG60" s="228"/>
      <c r="AH60" s="228">
        <v>7011</v>
      </c>
      <c r="AI60" s="100"/>
      <c r="AJ60" s="228">
        <v>6467</v>
      </c>
      <c r="AK60" s="228">
        <v>6905</v>
      </c>
      <c r="AL60" s="228">
        <v>7441</v>
      </c>
      <c r="AM60" s="228">
        <v>7676</v>
      </c>
      <c r="AN60" s="228">
        <v>7858</v>
      </c>
      <c r="AO60" s="228">
        <v>8246</v>
      </c>
      <c r="AP60" s="100"/>
      <c r="AQ60" s="228">
        <v>9357</v>
      </c>
      <c r="AR60" s="228">
        <v>9488</v>
      </c>
      <c r="AS60" s="228">
        <v>10213</v>
      </c>
      <c r="AT60" s="228">
        <v>10260</v>
      </c>
      <c r="AU60" s="228">
        <v>9204</v>
      </c>
      <c r="AV60" s="228">
        <v>8018</v>
      </c>
      <c r="AW60" s="228">
        <v>8133</v>
      </c>
      <c r="AX60" s="228">
        <v>8191</v>
      </c>
      <c r="AY60" s="228">
        <v>8614</v>
      </c>
      <c r="AZ60" s="229"/>
      <c r="BA60" s="229"/>
      <c r="BB60" s="293"/>
      <c r="BC60" s="243"/>
      <c r="BD60" s="243"/>
      <c r="BE60" s="243"/>
      <c r="BF60" s="291"/>
      <c r="BG60" s="294"/>
      <c r="BH60" s="294"/>
      <c r="BI60" s="294"/>
      <c r="BJ60" s="294"/>
      <c r="BK60" s="294"/>
      <c r="BL60" s="294"/>
      <c r="BM60" s="294"/>
      <c r="BN60" s="294"/>
      <c r="BO60" s="294"/>
      <c r="BP60" s="294"/>
      <c r="BQ60" s="294"/>
      <c r="BR60" s="294"/>
      <c r="BS60" s="163"/>
      <c r="BT60" s="163"/>
      <c r="BU60" s="163"/>
      <c r="BV60" s="163"/>
      <c r="BW60" s="163"/>
      <c r="BX60" s="163"/>
      <c r="BY60" s="163"/>
      <c r="BZ60" s="163"/>
      <c r="CA60" s="163"/>
      <c r="CB60" s="163"/>
      <c r="CC60" s="163"/>
      <c r="CD60" s="163"/>
      <c r="CE60" s="163"/>
      <c r="CF60" s="163"/>
      <c r="CG60" s="163"/>
      <c r="CH60" s="163"/>
      <c r="CI60" s="163"/>
      <c r="CJ60" s="163"/>
      <c r="CK60" s="163"/>
      <c r="CL60" s="163"/>
      <c r="CM60" s="163"/>
      <c r="CN60" s="163"/>
      <c r="CO60" s="163"/>
      <c r="CP60" s="163"/>
      <c r="CQ60" s="163"/>
      <c r="CR60" s="163"/>
      <c r="CS60" s="163"/>
      <c r="CT60" s="163"/>
      <c r="CU60" s="163"/>
      <c r="CV60" s="163"/>
      <c r="CW60" s="163"/>
      <c r="CX60" s="163"/>
      <c r="CY60" s="163"/>
      <c r="CZ60" s="163"/>
      <c r="DA60" s="163"/>
      <c r="DB60" s="163"/>
      <c r="DC60" s="163"/>
      <c r="DD60" s="163"/>
      <c r="DE60" s="163"/>
      <c r="DF60" s="163"/>
      <c r="DG60" s="163"/>
      <c r="DH60" s="163"/>
      <c r="DI60" s="163"/>
      <c r="DJ60" s="163"/>
      <c r="DK60" s="163"/>
      <c r="DL60" s="163"/>
      <c r="DM60" s="163"/>
      <c r="DN60" s="163"/>
      <c r="DO60" s="163"/>
      <c r="DP60" s="163"/>
      <c r="DQ60" s="163"/>
      <c r="DR60" s="163"/>
      <c r="DS60" s="163"/>
      <c r="DT60" s="163"/>
      <c r="DU60" s="163"/>
      <c r="DV60" s="163"/>
      <c r="DW60" s="163"/>
      <c r="DX60" s="163"/>
      <c r="DY60" s="163"/>
      <c r="DZ60" s="163"/>
      <c r="EA60" s="163"/>
      <c r="EB60" s="163"/>
      <c r="EC60" s="163"/>
      <c r="ED60" s="163"/>
      <c r="EE60" s="163"/>
      <c r="EF60" s="163"/>
      <c r="EG60" s="163"/>
      <c r="EH60" s="163"/>
      <c r="EI60" s="163"/>
      <c r="EJ60" s="163"/>
      <c r="EK60" s="163"/>
      <c r="EL60" s="163"/>
      <c r="EM60" s="163"/>
      <c r="EN60" s="163"/>
      <c r="EO60" s="163"/>
      <c r="EP60" s="163"/>
      <c r="EQ60" s="163"/>
      <c r="ER60" s="163"/>
      <c r="ES60" s="163"/>
      <c r="ET60" s="163"/>
      <c r="EU60" s="163"/>
      <c r="EV60" s="163"/>
      <c r="EW60" s="163"/>
      <c r="EX60" s="163"/>
      <c r="EY60" s="163"/>
      <c r="EZ60" s="163"/>
      <c r="FA60" s="163"/>
      <c r="FB60" s="163"/>
      <c r="FC60" s="163"/>
      <c r="FD60" s="163"/>
      <c r="FE60" s="163"/>
      <c r="FF60" s="163"/>
      <c r="FG60" s="163"/>
      <c r="FH60" s="163"/>
      <c r="FI60" s="163"/>
      <c r="FJ60" s="163"/>
      <c r="FK60" s="163"/>
      <c r="FL60" s="163"/>
      <c r="FM60" s="163"/>
      <c r="FN60" s="163"/>
      <c r="FO60" s="163"/>
      <c r="FP60" s="163"/>
      <c r="FQ60" s="163"/>
      <c r="FR60" s="163"/>
      <c r="FS60" s="163"/>
      <c r="FT60" s="163"/>
      <c r="FU60" s="163"/>
      <c r="FV60" s="163"/>
      <c r="FW60" s="163"/>
      <c r="FX60" s="163"/>
      <c r="FY60" s="163"/>
      <c r="FZ60" s="163"/>
      <c r="GA60" s="163"/>
      <c r="GB60" s="163"/>
      <c r="GC60" s="163"/>
      <c r="GD60" s="163"/>
      <c r="GE60" s="163"/>
      <c r="GF60" s="163"/>
      <c r="GG60" s="163"/>
      <c r="GH60" s="163"/>
      <c r="GI60" s="163"/>
      <c r="GJ60" s="163"/>
      <c r="GK60" s="163"/>
      <c r="GL60" s="163"/>
      <c r="GM60" s="163"/>
      <c r="GN60" s="163"/>
      <c r="GO60" s="163"/>
      <c r="GP60" s="163"/>
      <c r="GQ60" s="163"/>
      <c r="GR60" s="163"/>
      <c r="GS60" s="163"/>
      <c r="GT60" s="163"/>
      <c r="GU60" s="163"/>
      <c r="GV60" s="163"/>
      <c r="GW60" s="163"/>
      <c r="GX60" s="163"/>
      <c r="GY60" s="163"/>
      <c r="GZ60" s="163"/>
      <c r="HA60" s="163"/>
      <c r="HB60" s="163"/>
      <c r="HC60" s="163"/>
      <c r="HD60" s="163"/>
      <c r="HE60" s="163"/>
      <c r="HF60" s="163"/>
      <c r="HG60" s="163"/>
      <c r="HH60" s="163"/>
      <c r="HI60" s="163"/>
      <c r="HJ60" s="163"/>
      <c r="HK60" s="163"/>
      <c r="HL60" s="163"/>
      <c r="HM60" s="163"/>
      <c r="HN60" s="163"/>
      <c r="HO60" s="163"/>
      <c r="HP60" s="163"/>
      <c r="HQ60" s="163"/>
      <c r="HR60" s="163"/>
      <c r="HS60" s="163"/>
      <c r="HT60" s="163"/>
      <c r="HU60" s="163"/>
      <c r="HV60" s="163"/>
      <c r="HW60" s="163"/>
      <c r="HX60" s="163"/>
      <c r="HY60" s="163"/>
      <c r="HZ60" s="163"/>
      <c r="IA60" s="163"/>
      <c r="IB60" s="163"/>
      <c r="IC60" s="163"/>
      <c r="ID60" s="163"/>
      <c r="IE60" s="163"/>
      <c r="IF60" s="163"/>
      <c r="IG60" s="163"/>
      <c r="IH60" s="163"/>
      <c r="II60" s="163"/>
      <c r="IJ60" s="163"/>
      <c r="IK60" s="163"/>
      <c r="IL60" s="163"/>
      <c r="IM60" s="163"/>
      <c r="IN60" s="163"/>
      <c r="IO60" s="163"/>
      <c r="IP60" s="163"/>
      <c r="IQ60" s="163"/>
      <c r="IR60" s="163"/>
      <c r="IS60" s="163"/>
      <c r="IT60" s="163"/>
      <c r="IU60" s="163"/>
      <c r="IV60" s="163"/>
    </row>
    <row r="61" spans="1:256" s="300" customFormat="1" hidden="1" x14ac:dyDescent="0.25">
      <c r="A61" s="295" t="s">
        <v>88</v>
      </c>
      <c r="B61" s="261" t="s">
        <v>89</v>
      </c>
      <c r="C61" s="262">
        <v>0</v>
      </c>
      <c r="D61" s="262">
        <v>0</v>
      </c>
      <c r="E61" s="262">
        <v>0</v>
      </c>
      <c r="F61" s="262">
        <v>0</v>
      </c>
      <c r="G61" s="262">
        <v>0</v>
      </c>
      <c r="H61" s="262">
        <v>0</v>
      </c>
      <c r="I61" s="262">
        <v>0</v>
      </c>
      <c r="J61" s="262">
        <v>0</v>
      </c>
      <c r="K61" s="262">
        <v>0</v>
      </c>
      <c r="L61" s="262">
        <v>0</v>
      </c>
      <c r="M61" s="262">
        <v>0</v>
      </c>
      <c r="N61" s="262">
        <v>0</v>
      </c>
      <c r="O61" s="261" t="s">
        <v>89</v>
      </c>
      <c r="P61" s="262">
        <v>10</v>
      </c>
      <c r="Q61" s="262">
        <v>10</v>
      </c>
      <c r="R61" s="262">
        <v>10</v>
      </c>
      <c r="S61" s="262">
        <v>10</v>
      </c>
      <c r="T61" s="262">
        <v>0</v>
      </c>
      <c r="U61" s="262">
        <v>0</v>
      </c>
      <c r="V61" s="262">
        <v>0</v>
      </c>
      <c r="W61" s="262">
        <v>0</v>
      </c>
      <c r="X61" s="262">
        <v>0</v>
      </c>
      <c r="Y61" s="262">
        <v>0</v>
      </c>
      <c r="Z61" s="262">
        <v>0</v>
      </c>
      <c r="AA61" s="262">
        <v>9</v>
      </c>
      <c r="AB61" s="261" t="s">
        <v>89</v>
      </c>
      <c r="AC61" s="262">
        <v>5</v>
      </c>
      <c r="AD61" s="262">
        <v>0</v>
      </c>
      <c r="AE61" s="262">
        <v>9</v>
      </c>
      <c r="AF61" s="262">
        <v>0</v>
      </c>
      <c r="AG61" s="262">
        <v>0</v>
      </c>
      <c r="AH61" s="262">
        <v>10</v>
      </c>
      <c r="AI61" s="261" t="s">
        <v>89</v>
      </c>
      <c r="AJ61" s="262">
        <v>0</v>
      </c>
      <c r="AK61" s="262">
        <v>0</v>
      </c>
      <c r="AL61" s="262">
        <v>0</v>
      </c>
      <c r="AM61" s="262">
        <v>0</v>
      </c>
      <c r="AN61" s="262">
        <v>0</v>
      </c>
      <c r="AO61" s="262">
        <v>0</v>
      </c>
      <c r="AP61" s="261" t="s">
        <v>89</v>
      </c>
      <c r="AQ61" s="262">
        <f t="shared" ref="AQ61:BA61" si="32">AQ63</f>
        <v>0</v>
      </c>
      <c r="AR61" s="262">
        <f t="shared" si="32"/>
        <v>0</v>
      </c>
      <c r="AS61" s="262">
        <f t="shared" si="32"/>
        <v>0</v>
      </c>
      <c r="AT61" s="262">
        <f t="shared" si="32"/>
        <v>0</v>
      </c>
      <c r="AU61" s="262">
        <f t="shared" si="32"/>
        <v>0</v>
      </c>
      <c r="AV61" s="262">
        <f t="shared" si="32"/>
        <v>0</v>
      </c>
      <c r="AW61" s="262">
        <f t="shared" si="32"/>
        <v>0</v>
      </c>
      <c r="AX61" s="262">
        <f t="shared" si="32"/>
        <v>0</v>
      </c>
      <c r="AY61" s="262">
        <f t="shared" si="32"/>
        <v>0</v>
      </c>
      <c r="AZ61" s="262">
        <f t="shared" si="32"/>
        <v>0</v>
      </c>
      <c r="BA61" s="262">
        <f t="shared" si="32"/>
        <v>0</v>
      </c>
      <c r="BB61" s="296"/>
      <c r="BC61" s="296"/>
      <c r="BD61" s="296"/>
      <c r="BE61" s="297"/>
      <c r="BF61" s="298"/>
      <c r="BG61" s="299"/>
      <c r="BH61" s="299"/>
      <c r="BI61" s="299"/>
      <c r="BJ61" s="299"/>
      <c r="BK61" s="299"/>
      <c r="BL61" s="299"/>
      <c r="BM61" s="299"/>
      <c r="BN61" s="299"/>
      <c r="BO61" s="299"/>
      <c r="BP61" s="299"/>
      <c r="BQ61" s="299"/>
      <c r="BR61" s="299"/>
    </row>
    <row r="62" spans="1:256" hidden="1" x14ac:dyDescent="0.25">
      <c r="A62" s="220" t="s">
        <v>90</v>
      </c>
      <c r="B62" s="221"/>
      <c r="C62" s="222">
        <v>0</v>
      </c>
      <c r="D62" s="222">
        <v>0</v>
      </c>
      <c r="E62" s="222">
        <v>0</v>
      </c>
      <c r="F62" s="222">
        <v>0</v>
      </c>
      <c r="G62" s="222">
        <v>0</v>
      </c>
      <c r="H62" s="222">
        <v>0</v>
      </c>
      <c r="I62" s="222">
        <v>0</v>
      </c>
      <c r="J62" s="222">
        <v>0</v>
      </c>
      <c r="K62" s="222">
        <v>0</v>
      </c>
      <c r="L62" s="222">
        <v>0</v>
      </c>
      <c r="M62" s="222">
        <v>0</v>
      </c>
      <c r="N62" s="222">
        <v>0</v>
      </c>
      <c r="O62" s="221"/>
      <c r="P62" s="222">
        <v>9</v>
      </c>
      <c r="Q62" s="222">
        <v>9</v>
      </c>
      <c r="R62" s="222">
        <v>5.612903225806452</v>
      </c>
      <c r="S62" s="222">
        <v>9</v>
      </c>
      <c r="T62" s="222">
        <v>0</v>
      </c>
      <c r="U62" s="222">
        <v>0</v>
      </c>
      <c r="V62" s="222">
        <v>0</v>
      </c>
      <c r="W62" s="222">
        <v>0</v>
      </c>
      <c r="X62" s="222">
        <v>0</v>
      </c>
      <c r="Y62" s="222">
        <v>0</v>
      </c>
      <c r="Z62" s="222">
        <v>0</v>
      </c>
      <c r="AA62" s="222">
        <v>8</v>
      </c>
      <c r="AB62" s="221"/>
      <c r="AC62" s="222">
        <v>3</v>
      </c>
      <c r="AD62" s="222">
        <v>0</v>
      </c>
      <c r="AE62" s="222">
        <v>7</v>
      </c>
      <c r="AF62" s="222">
        <v>0</v>
      </c>
      <c r="AG62" s="222">
        <v>0</v>
      </c>
      <c r="AH62" s="222">
        <v>8</v>
      </c>
      <c r="AI62" s="221"/>
      <c r="AJ62" s="222">
        <v>0</v>
      </c>
      <c r="AK62" s="222"/>
      <c r="AL62" s="222"/>
      <c r="AM62" s="222"/>
      <c r="AN62" s="222"/>
      <c r="AO62" s="222"/>
      <c r="AP62" s="221"/>
      <c r="AQ62" s="222"/>
      <c r="AR62" s="222"/>
      <c r="AS62" s="222"/>
      <c r="AT62" s="222"/>
      <c r="AU62" s="222"/>
      <c r="AV62" s="222"/>
      <c r="AW62" s="222"/>
      <c r="AX62" s="222"/>
      <c r="AY62" s="222"/>
      <c r="AZ62" s="222"/>
      <c r="BA62" s="222"/>
      <c r="BB62" s="301"/>
      <c r="BC62" s="301"/>
      <c r="BD62" s="301"/>
      <c r="BE62" s="302"/>
      <c r="BF62" s="303"/>
      <c r="BG62" s="303"/>
      <c r="BH62" s="303"/>
      <c r="BI62" s="303"/>
      <c r="BJ62" s="303"/>
      <c r="BK62" s="303"/>
      <c r="BL62" s="303"/>
      <c r="BM62" s="303"/>
      <c r="BN62" s="303"/>
      <c r="BO62" s="303"/>
      <c r="BP62" s="303"/>
      <c r="BQ62" s="303"/>
      <c r="BR62" s="303"/>
    </row>
    <row r="63" spans="1:256" hidden="1" x14ac:dyDescent="0.25">
      <c r="A63" s="199" t="s">
        <v>91</v>
      </c>
      <c r="B63" s="221"/>
      <c r="C63" s="227">
        <v>0</v>
      </c>
      <c r="D63" s="227">
        <v>0</v>
      </c>
      <c r="E63" s="227">
        <v>0</v>
      </c>
      <c r="F63" s="227">
        <v>0</v>
      </c>
      <c r="G63" s="227">
        <v>0</v>
      </c>
      <c r="H63" s="227">
        <v>0</v>
      </c>
      <c r="I63" s="227">
        <v>0</v>
      </c>
      <c r="J63" s="227">
        <v>0</v>
      </c>
      <c r="K63" s="227">
        <v>0</v>
      </c>
      <c r="L63" s="227">
        <v>0</v>
      </c>
      <c r="M63" s="227">
        <v>0</v>
      </c>
      <c r="N63" s="227">
        <v>0</v>
      </c>
      <c r="O63" s="221"/>
      <c r="P63" s="227">
        <v>10</v>
      </c>
      <c r="Q63" s="227">
        <v>10</v>
      </c>
      <c r="R63" s="227">
        <v>10</v>
      </c>
      <c r="S63" s="227">
        <v>10</v>
      </c>
      <c r="T63" s="227">
        <v>0</v>
      </c>
      <c r="U63" s="227">
        <v>0</v>
      </c>
      <c r="V63" s="227">
        <v>0</v>
      </c>
      <c r="W63" s="227">
        <v>0</v>
      </c>
      <c r="X63" s="227">
        <v>0</v>
      </c>
      <c r="Y63" s="227">
        <v>0</v>
      </c>
      <c r="Z63" s="227">
        <v>0</v>
      </c>
      <c r="AA63" s="227">
        <v>9</v>
      </c>
      <c r="AB63" s="221"/>
      <c r="AC63" s="227">
        <v>5</v>
      </c>
      <c r="AD63" s="227">
        <v>0</v>
      </c>
      <c r="AE63" s="227">
        <v>9</v>
      </c>
      <c r="AF63" s="227">
        <v>0</v>
      </c>
      <c r="AG63" s="227">
        <v>0</v>
      </c>
      <c r="AH63" s="227">
        <v>10</v>
      </c>
      <c r="AI63" s="221"/>
      <c r="AJ63" s="227">
        <v>0</v>
      </c>
      <c r="AK63" s="227"/>
      <c r="AL63" s="227"/>
      <c r="AM63" s="227"/>
      <c r="AN63" s="227"/>
      <c r="AO63" s="227"/>
      <c r="AP63" s="221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304"/>
      <c r="BC63" s="304"/>
      <c r="BD63" s="304"/>
      <c r="BE63" s="305"/>
      <c r="BF63" s="306"/>
      <c r="BG63" s="306"/>
      <c r="BH63" s="306"/>
      <c r="BI63" s="306"/>
      <c r="BJ63" s="306"/>
      <c r="BK63" s="306"/>
      <c r="BL63" s="306"/>
      <c r="BM63" s="306"/>
      <c r="BN63" s="306"/>
      <c r="BO63" s="306"/>
      <c r="BP63" s="306"/>
      <c r="BQ63" s="306"/>
      <c r="BR63" s="306"/>
    </row>
    <row r="64" spans="1:256" ht="6" customHeight="1" x14ac:dyDescent="0.25"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P64" s="308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309"/>
      <c r="BC64" s="309"/>
      <c r="BD64" s="309"/>
      <c r="BE64" s="309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  <c r="BR64" s="144"/>
    </row>
    <row r="65" spans="1:256" s="208" customFormat="1" x14ac:dyDescent="0.2">
      <c r="A65" s="310" t="s">
        <v>92</v>
      </c>
      <c r="B65" s="311"/>
      <c r="C65" s="312">
        <v>43831</v>
      </c>
      <c r="D65" s="312">
        <v>43862</v>
      </c>
      <c r="E65" s="312">
        <v>43891</v>
      </c>
      <c r="F65" s="312">
        <v>43922</v>
      </c>
      <c r="G65" s="312">
        <v>43952</v>
      </c>
      <c r="H65" s="312">
        <v>43983</v>
      </c>
      <c r="I65" s="312">
        <v>44013</v>
      </c>
      <c r="J65" s="312">
        <v>44044</v>
      </c>
      <c r="K65" s="312">
        <v>44075</v>
      </c>
      <c r="L65" s="312">
        <v>44105</v>
      </c>
      <c r="M65" s="312">
        <v>44136</v>
      </c>
      <c r="N65" s="312">
        <v>44166</v>
      </c>
      <c r="O65" s="311"/>
      <c r="P65" s="312">
        <v>44197</v>
      </c>
      <c r="Q65" s="312">
        <v>44228</v>
      </c>
      <c r="R65" s="312">
        <v>44256</v>
      </c>
      <c r="S65" s="312">
        <v>44287</v>
      </c>
      <c r="T65" s="312">
        <v>44317</v>
      </c>
      <c r="U65" s="312">
        <v>44348</v>
      </c>
      <c r="V65" s="312">
        <v>44378</v>
      </c>
      <c r="W65" s="312">
        <v>44409</v>
      </c>
      <c r="X65" s="312">
        <v>44440</v>
      </c>
      <c r="Y65" s="312">
        <v>44470</v>
      </c>
      <c r="Z65" s="312">
        <v>44501</v>
      </c>
      <c r="AA65" s="312">
        <v>44531</v>
      </c>
      <c r="AB65" s="311"/>
      <c r="AC65" s="312">
        <v>44562</v>
      </c>
      <c r="AD65" s="312">
        <v>44593</v>
      </c>
      <c r="AE65" s="312">
        <v>44621</v>
      </c>
      <c r="AF65" s="312">
        <v>44652</v>
      </c>
      <c r="AG65" s="312">
        <v>44682</v>
      </c>
      <c r="AH65" s="312">
        <v>44713</v>
      </c>
      <c r="AI65" s="311"/>
      <c r="AJ65" s="312">
        <v>44743</v>
      </c>
      <c r="AK65" s="312">
        <v>44774</v>
      </c>
      <c r="AL65" s="312">
        <v>44805</v>
      </c>
      <c r="AM65" s="312">
        <v>44835</v>
      </c>
      <c r="AN65" s="312">
        <v>44866</v>
      </c>
      <c r="AO65" s="312">
        <v>44896</v>
      </c>
      <c r="AP65" s="311"/>
      <c r="AQ65" s="312">
        <f t="shared" ref="AQ65:BR65" si="33">AQ$3</f>
        <v>44927</v>
      </c>
      <c r="AR65" s="312">
        <f t="shared" si="33"/>
        <v>44958</v>
      </c>
      <c r="AS65" s="312">
        <f t="shared" si="33"/>
        <v>44986</v>
      </c>
      <c r="AT65" s="312">
        <f t="shared" si="33"/>
        <v>45017</v>
      </c>
      <c r="AU65" s="312">
        <f t="shared" si="33"/>
        <v>45047</v>
      </c>
      <c r="AV65" s="312">
        <f t="shared" si="33"/>
        <v>45078</v>
      </c>
      <c r="AW65" s="312">
        <f t="shared" si="33"/>
        <v>45108</v>
      </c>
      <c r="AX65" s="312">
        <f t="shared" si="33"/>
        <v>45139</v>
      </c>
      <c r="AY65" s="312">
        <f t="shared" si="33"/>
        <v>45170</v>
      </c>
      <c r="AZ65" s="312" t="str">
        <f>AZ$3</f>
        <v>01-15-Out-23</v>
      </c>
      <c r="BA65" s="312">
        <f>BA$3</f>
        <v>45200</v>
      </c>
      <c r="BB65" s="312" t="s">
        <v>92</v>
      </c>
      <c r="BC65" s="312"/>
      <c r="BD65" s="312" t="str">
        <f>BD24</f>
        <v>16-31-Out-23</v>
      </c>
      <c r="BE65" s="312">
        <f>BE24</f>
        <v>45200</v>
      </c>
      <c r="BF65" s="312" t="e">
        <f t="shared" ca="1" si="33"/>
        <v>#NAME?</v>
      </c>
      <c r="BG65" s="312" t="e">
        <f t="shared" ca="1" si="33"/>
        <v>#NAME?</v>
      </c>
      <c r="BH65" s="312" t="e">
        <f t="shared" ca="1" si="33"/>
        <v>#NAME?</v>
      </c>
      <c r="BI65" s="312" t="e">
        <f t="shared" ca="1" si="33"/>
        <v>#NAME?</v>
      </c>
      <c r="BJ65" s="312" t="e">
        <f t="shared" ca="1" si="33"/>
        <v>#NAME?</v>
      </c>
      <c r="BK65" s="312" t="e">
        <f t="shared" ca="1" si="33"/>
        <v>#NAME?</v>
      </c>
      <c r="BL65" s="312" t="e">
        <f t="shared" ca="1" si="33"/>
        <v>#NAME?</v>
      </c>
      <c r="BM65" s="312" t="e">
        <f t="shared" ca="1" si="33"/>
        <v>#NAME?</v>
      </c>
      <c r="BN65" s="312" t="e">
        <f t="shared" ca="1" si="33"/>
        <v>#NAME?</v>
      </c>
      <c r="BO65" s="312" t="e">
        <f t="shared" ca="1" si="33"/>
        <v>#NAME?</v>
      </c>
      <c r="BP65" s="312" t="e">
        <f t="shared" ca="1" si="33"/>
        <v>#NAME?</v>
      </c>
      <c r="BQ65" s="312" t="e">
        <f t="shared" ca="1" si="33"/>
        <v>#NAME?</v>
      </c>
      <c r="BR65" s="312" t="e">
        <f t="shared" ca="1" si="33"/>
        <v>#NAME?</v>
      </c>
      <c r="BS65" s="207"/>
      <c r="BT65" s="207"/>
      <c r="BU65" s="207"/>
      <c r="BV65" s="207"/>
      <c r="BW65" s="207"/>
      <c r="BX65" s="207"/>
      <c r="BY65" s="207"/>
      <c r="BZ65" s="207"/>
      <c r="CA65" s="207"/>
      <c r="CB65" s="207"/>
      <c r="CC65" s="207"/>
      <c r="CD65" s="207"/>
      <c r="CE65" s="207"/>
      <c r="CF65" s="207"/>
      <c r="CG65" s="207"/>
      <c r="CH65" s="207"/>
      <c r="CI65" s="207"/>
      <c r="CJ65" s="207"/>
      <c r="CK65" s="207"/>
      <c r="CL65" s="207"/>
      <c r="CM65" s="207"/>
      <c r="CN65" s="207"/>
      <c r="CO65" s="207"/>
      <c r="CP65" s="207"/>
      <c r="CQ65" s="207"/>
      <c r="CR65" s="207"/>
      <c r="CS65" s="207"/>
      <c r="CT65" s="207"/>
      <c r="CU65" s="207"/>
      <c r="CV65" s="207"/>
      <c r="CW65" s="207"/>
      <c r="CX65" s="207"/>
      <c r="CY65" s="207"/>
      <c r="CZ65" s="207"/>
      <c r="DA65" s="207"/>
      <c r="DB65" s="207"/>
      <c r="DC65" s="207"/>
      <c r="DD65" s="207"/>
      <c r="DE65" s="207"/>
      <c r="DF65" s="207"/>
      <c r="DG65" s="207"/>
      <c r="DH65" s="207"/>
      <c r="DI65" s="207"/>
      <c r="DJ65" s="207"/>
      <c r="DK65" s="207"/>
      <c r="DL65" s="207"/>
      <c r="DM65" s="207"/>
      <c r="DN65" s="207"/>
      <c r="DO65" s="207"/>
      <c r="DP65" s="207"/>
      <c r="DQ65" s="207"/>
      <c r="DR65" s="207"/>
      <c r="DS65" s="207"/>
      <c r="DT65" s="207"/>
      <c r="DU65" s="207"/>
      <c r="DV65" s="207"/>
      <c r="DW65" s="207"/>
      <c r="DX65" s="207"/>
      <c r="DY65" s="207"/>
      <c r="DZ65" s="207"/>
      <c r="EA65" s="207"/>
      <c r="EB65" s="207"/>
      <c r="EC65" s="207"/>
      <c r="ED65" s="207"/>
      <c r="EE65" s="207"/>
      <c r="EF65" s="207"/>
      <c r="EG65" s="207"/>
      <c r="EH65" s="207"/>
      <c r="EI65" s="207"/>
      <c r="EJ65" s="207"/>
      <c r="EK65" s="207"/>
      <c r="EL65" s="207"/>
      <c r="EM65" s="207"/>
      <c r="EN65" s="207"/>
      <c r="EO65" s="207"/>
      <c r="EP65" s="207"/>
      <c r="EQ65" s="207"/>
      <c r="ER65" s="207"/>
      <c r="ES65" s="207"/>
      <c r="ET65" s="207"/>
      <c r="EU65" s="207"/>
      <c r="EV65" s="207"/>
      <c r="EW65" s="207"/>
      <c r="EX65" s="207"/>
      <c r="EY65" s="207"/>
      <c r="EZ65" s="207"/>
      <c r="FA65" s="207"/>
      <c r="FB65" s="207"/>
      <c r="FC65" s="207"/>
      <c r="FD65" s="207"/>
      <c r="FE65" s="207"/>
      <c r="FF65" s="207"/>
      <c r="FG65" s="207"/>
      <c r="FH65" s="207"/>
      <c r="FI65" s="207"/>
      <c r="FJ65" s="207"/>
      <c r="FK65" s="207"/>
      <c r="FL65" s="207"/>
      <c r="FM65" s="207"/>
      <c r="FN65" s="207"/>
      <c r="FO65" s="207"/>
      <c r="FP65" s="207"/>
      <c r="FQ65" s="207"/>
      <c r="FR65" s="207"/>
      <c r="FS65" s="207"/>
      <c r="FT65" s="207"/>
      <c r="FU65" s="207"/>
      <c r="FV65" s="207"/>
      <c r="FW65" s="207"/>
      <c r="FX65" s="207"/>
      <c r="FY65" s="207"/>
      <c r="FZ65" s="207"/>
      <c r="GA65" s="207"/>
      <c r="GB65" s="207"/>
      <c r="GC65" s="207"/>
      <c r="GD65" s="207"/>
      <c r="GE65" s="207"/>
      <c r="GF65" s="207"/>
      <c r="GG65" s="207"/>
      <c r="GH65" s="207"/>
      <c r="GI65" s="207"/>
      <c r="GJ65" s="207"/>
      <c r="GK65" s="207"/>
      <c r="GL65" s="207"/>
      <c r="GM65" s="207"/>
      <c r="GN65" s="207"/>
      <c r="GO65" s="207"/>
      <c r="GP65" s="207"/>
      <c r="GQ65" s="207"/>
      <c r="GR65" s="207"/>
      <c r="GS65" s="207"/>
      <c r="GT65" s="207"/>
      <c r="GU65" s="207"/>
      <c r="GV65" s="207"/>
      <c r="GW65" s="207"/>
      <c r="GX65" s="207"/>
      <c r="GY65" s="207"/>
      <c r="GZ65" s="207"/>
      <c r="HA65" s="207"/>
      <c r="HB65" s="207"/>
      <c r="HC65" s="207"/>
      <c r="HD65" s="207"/>
      <c r="HE65" s="207"/>
      <c r="HF65" s="207"/>
      <c r="HG65" s="207"/>
      <c r="HH65" s="207"/>
      <c r="HI65" s="207"/>
      <c r="HJ65" s="207"/>
      <c r="HK65" s="207"/>
      <c r="HL65" s="207"/>
      <c r="HM65" s="207"/>
      <c r="HN65" s="207"/>
      <c r="HO65" s="207"/>
      <c r="HP65" s="207"/>
      <c r="HQ65" s="207"/>
      <c r="HR65" s="207"/>
      <c r="HS65" s="207"/>
      <c r="HT65" s="207"/>
      <c r="HU65" s="207"/>
      <c r="HV65" s="207"/>
      <c r="HW65" s="207"/>
      <c r="HX65" s="207"/>
      <c r="HY65" s="207"/>
      <c r="HZ65" s="207"/>
      <c r="IA65" s="207"/>
      <c r="IB65" s="207"/>
      <c r="IC65" s="207"/>
      <c r="ID65" s="207"/>
      <c r="IE65" s="207"/>
      <c r="IF65" s="207"/>
      <c r="IG65" s="207"/>
      <c r="IH65" s="207"/>
      <c r="II65" s="207"/>
      <c r="IJ65" s="207"/>
      <c r="IK65" s="207"/>
      <c r="IL65" s="207"/>
      <c r="IM65" s="207"/>
      <c r="IN65" s="207"/>
      <c r="IO65" s="207"/>
      <c r="IP65" s="207"/>
      <c r="IQ65" s="207"/>
      <c r="IR65" s="207"/>
      <c r="IS65" s="207"/>
      <c r="IT65" s="207"/>
      <c r="IU65" s="207"/>
      <c r="IV65" s="207"/>
    </row>
    <row r="66" spans="1:256" s="187" customFormat="1" x14ac:dyDescent="0.2">
      <c r="A66" s="313" t="s">
        <v>93</v>
      </c>
      <c r="B66" s="314"/>
      <c r="C66" s="183">
        <v>0</v>
      </c>
      <c r="D66" s="183">
        <v>0</v>
      </c>
      <c r="E66" s="183">
        <v>0</v>
      </c>
      <c r="F66" s="183">
        <v>0</v>
      </c>
      <c r="G66" s="183">
        <v>0</v>
      </c>
      <c r="H66" s="183">
        <v>0</v>
      </c>
      <c r="I66" s="183">
        <v>0</v>
      </c>
      <c r="J66" s="183">
        <v>0</v>
      </c>
      <c r="K66" s="183">
        <v>0</v>
      </c>
      <c r="L66" s="183">
        <v>0</v>
      </c>
      <c r="M66" s="183">
        <v>0</v>
      </c>
      <c r="N66" s="183">
        <v>0</v>
      </c>
      <c r="O66" s="314"/>
      <c r="P66" s="183">
        <v>0</v>
      </c>
      <c r="Q66" s="183">
        <v>0</v>
      </c>
      <c r="R66" s="183">
        <v>0</v>
      </c>
      <c r="S66" s="183">
        <v>0</v>
      </c>
      <c r="T66" s="183">
        <v>0</v>
      </c>
      <c r="U66" s="183">
        <v>0</v>
      </c>
      <c r="V66" s="183">
        <v>0</v>
      </c>
      <c r="W66" s="183">
        <v>0</v>
      </c>
      <c r="X66" s="183">
        <v>0</v>
      </c>
      <c r="Y66" s="183">
        <v>0</v>
      </c>
      <c r="Z66" s="183">
        <v>0</v>
      </c>
      <c r="AA66" s="183">
        <v>0</v>
      </c>
      <c r="AB66" s="314"/>
      <c r="AC66" s="183">
        <v>1</v>
      </c>
      <c r="AD66" s="183">
        <v>1</v>
      </c>
      <c r="AE66" s="183">
        <v>1</v>
      </c>
      <c r="AF66" s="183">
        <v>1</v>
      </c>
      <c r="AG66" s="183">
        <v>0.7142857142857143</v>
      </c>
      <c r="AH66" s="183">
        <v>0.83333333333333337</v>
      </c>
      <c r="AI66" s="314"/>
      <c r="AJ66" s="183">
        <v>0.9</v>
      </c>
      <c r="AK66" s="183">
        <v>0.77777777777777779</v>
      </c>
      <c r="AL66" s="183">
        <v>0.5714285714285714</v>
      </c>
      <c r="AM66" s="183">
        <v>0.33333333333333331</v>
      </c>
      <c r="AN66" s="183">
        <v>0.625</v>
      </c>
      <c r="AO66" s="183">
        <v>0.33333333333333331</v>
      </c>
      <c r="AP66" s="314"/>
      <c r="AQ66" s="183">
        <v>1</v>
      </c>
      <c r="AR66" s="183">
        <v>0.6</v>
      </c>
      <c r="AS66" s="183">
        <v>0.53333333333333333</v>
      </c>
      <c r="AT66" s="183">
        <v>0.41666666666666669</v>
      </c>
      <c r="AU66" s="183">
        <v>0.61538461538461542</v>
      </c>
      <c r="AV66" s="183">
        <v>0</v>
      </c>
      <c r="AW66" s="183">
        <v>0.66666666666666663</v>
      </c>
      <c r="AX66" s="183">
        <v>0.27272727272727271</v>
      </c>
      <c r="AY66" s="183">
        <v>0.33333333333333331</v>
      </c>
      <c r="AZ66" s="241" t="s">
        <v>57</v>
      </c>
      <c r="BA66" s="184">
        <v>0.54545454545454541</v>
      </c>
      <c r="BB66" s="315" t="s">
        <v>93</v>
      </c>
      <c r="BC66" s="183"/>
      <c r="BD66" s="241" t="s">
        <v>57</v>
      </c>
      <c r="BE66" s="184">
        <f>BA66</f>
        <v>0.54545454545454541</v>
      </c>
      <c r="BF66" s="183">
        <v>4</v>
      </c>
      <c r="BG66" s="183">
        <v>0.5</v>
      </c>
      <c r="BH66" s="183"/>
      <c r="BI66" s="183"/>
      <c r="BJ66" s="183"/>
      <c r="BK66" s="183"/>
      <c r="BL66" s="183"/>
      <c r="BM66" s="183"/>
      <c r="BN66" s="183"/>
      <c r="BO66" s="183"/>
      <c r="BP66" s="183"/>
      <c r="BQ66" s="183"/>
      <c r="BR66" s="183"/>
      <c r="BS66" s="186"/>
      <c r="BT66" s="186"/>
      <c r="BU66" s="186"/>
      <c r="BV66" s="186"/>
      <c r="BW66" s="186"/>
      <c r="BX66" s="186"/>
      <c r="BY66" s="186"/>
      <c r="BZ66" s="186"/>
      <c r="CA66" s="186"/>
      <c r="CB66" s="186"/>
      <c r="CC66" s="186"/>
      <c r="CD66" s="186"/>
      <c r="CE66" s="186"/>
      <c r="CF66" s="186"/>
      <c r="CG66" s="186"/>
      <c r="CH66" s="186"/>
      <c r="CI66" s="186"/>
      <c r="CJ66" s="186"/>
      <c r="CK66" s="186"/>
      <c r="CL66" s="186"/>
      <c r="CM66" s="186"/>
      <c r="CN66" s="186"/>
      <c r="CO66" s="186"/>
      <c r="CP66" s="186"/>
      <c r="CQ66" s="186"/>
      <c r="CR66" s="186"/>
      <c r="CS66" s="186"/>
      <c r="CT66" s="186"/>
      <c r="CU66" s="186"/>
      <c r="CV66" s="186"/>
      <c r="CW66" s="186"/>
      <c r="CX66" s="186"/>
      <c r="CY66" s="186"/>
      <c r="CZ66" s="186"/>
      <c r="DA66" s="186"/>
      <c r="DB66" s="186"/>
      <c r="DC66" s="186"/>
      <c r="DD66" s="186"/>
      <c r="DE66" s="186"/>
      <c r="DF66" s="186"/>
      <c r="DG66" s="186"/>
      <c r="DH66" s="186"/>
      <c r="DI66" s="186"/>
      <c r="DJ66" s="186"/>
      <c r="DK66" s="186"/>
      <c r="DL66" s="186"/>
      <c r="DM66" s="186"/>
      <c r="DN66" s="186"/>
      <c r="DO66" s="186"/>
      <c r="DP66" s="186"/>
      <c r="DQ66" s="186"/>
      <c r="DR66" s="186"/>
      <c r="DS66" s="186"/>
      <c r="DT66" s="186"/>
      <c r="DU66" s="186"/>
      <c r="DV66" s="186"/>
      <c r="DW66" s="186"/>
      <c r="DX66" s="186"/>
      <c r="DY66" s="186"/>
      <c r="DZ66" s="186"/>
      <c r="EA66" s="186"/>
      <c r="EB66" s="186"/>
      <c r="EC66" s="186"/>
      <c r="ED66" s="186"/>
      <c r="EE66" s="186"/>
      <c r="EF66" s="186"/>
      <c r="EG66" s="186"/>
      <c r="EH66" s="186"/>
      <c r="EI66" s="186"/>
      <c r="EJ66" s="186"/>
      <c r="EK66" s="186"/>
      <c r="EL66" s="186"/>
      <c r="EM66" s="186"/>
      <c r="EN66" s="186"/>
      <c r="EO66" s="186"/>
      <c r="EP66" s="186"/>
      <c r="EQ66" s="186"/>
      <c r="ER66" s="186"/>
      <c r="ES66" s="186"/>
      <c r="ET66" s="186"/>
      <c r="EU66" s="186"/>
      <c r="EV66" s="186"/>
      <c r="EW66" s="186"/>
      <c r="EX66" s="186"/>
      <c r="EY66" s="186"/>
      <c r="EZ66" s="186"/>
      <c r="FA66" s="186"/>
      <c r="FB66" s="186"/>
      <c r="FC66" s="186"/>
      <c r="FD66" s="186"/>
      <c r="FE66" s="186"/>
      <c r="FF66" s="186"/>
      <c r="FG66" s="186"/>
      <c r="FH66" s="186"/>
      <c r="FI66" s="186"/>
      <c r="FJ66" s="186"/>
      <c r="FK66" s="186"/>
      <c r="FL66" s="186"/>
      <c r="FM66" s="186"/>
      <c r="FN66" s="186"/>
      <c r="FO66" s="186"/>
      <c r="FP66" s="186"/>
      <c r="FQ66" s="186"/>
      <c r="FR66" s="186"/>
      <c r="FS66" s="186"/>
      <c r="FT66" s="186"/>
      <c r="FU66" s="186"/>
      <c r="FV66" s="186"/>
      <c r="FW66" s="186"/>
      <c r="FX66" s="186"/>
      <c r="FY66" s="186"/>
      <c r="FZ66" s="186"/>
      <c r="GA66" s="186"/>
      <c r="GB66" s="186"/>
      <c r="GC66" s="186"/>
      <c r="GD66" s="186"/>
      <c r="GE66" s="186"/>
      <c r="GF66" s="186"/>
      <c r="GG66" s="186"/>
      <c r="GH66" s="186"/>
      <c r="GI66" s="186"/>
      <c r="GJ66" s="186"/>
      <c r="GK66" s="186"/>
      <c r="GL66" s="186"/>
      <c r="GM66" s="186"/>
      <c r="GN66" s="186"/>
      <c r="GO66" s="186"/>
      <c r="GP66" s="186"/>
      <c r="GQ66" s="186"/>
      <c r="GR66" s="186"/>
      <c r="GS66" s="186"/>
      <c r="GT66" s="186"/>
      <c r="GU66" s="186"/>
      <c r="GV66" s="186"/>
      <c r="GW66" s="186"/>
      <c r="GX66" s="186"/>
      <c r="GY66" s="186"/>
      <c r="GZ66" s="186"/>
      <c r="HA66" s="186"/>
      <c r="HB66" s="186"/>
      <c r="HC66" s="186"/>
      <c r="HD66" s="186"/>
      <c r="HE66" s="186"/>
      <c r="HF66" s="186"/>
      <c r="HG66" s="186"/>
      <c r="HH66" s="186"/>
      <c r="HI66" s="186"/>
      <c r="HJ66" s="186"/>
      <c r="HK66" s="186"/>
      <c r="HL66" s="186"/>
      <c r="HM66" s="186"/>
      <c r="HN66" s="186"/>
      <c r="HO66" s="186"/>
      <c r="HP66" s="186"/>
      <c r="HQ66" s="186"/>
      <c r="HR66" s="186"/>
      <c r="HS66" s="186"/>
      <c r="HT66" s="186"/>
      <c r="HU66" s="186"/>
      <c r="HV66" s="186"/>
      <c r="HW66" s="186"/>
      <c r="HX66" s="186"/>
      <c r="HY66" s="186"/>
      <c r="HZ66" s="186"/>
      <c r="IA66" s="186"/>
      <c r="IB66" s="186"/>
      <c r="IC66" s="186"/>
      <c r="ID66" s="186"/>
      <c r="IE66" s="186"/>
      <c r="IF66" s="186"/>
      <c r="IG66" s="186"/>
      <c r="IH66" s="186"/>
      <c r="II66" s="186"/>
      <c r="IJ66" s="186"/>
      <c r="IK66" s="186"/>
      <c r="IL66" s="186"/>
      <c r="IM66" s="186"/>
      <c r="IN66" s="186"/>
      <c r="IO66" s="186"/>
      <c r="IP66" s="186"/>
      <c r="IQ66" s="186"/>
      <c r="IR66" s="186"/>
      <c r="IS66" s="186"/>
      <c r="IT66" s="186"/>
      <c r="IU66" s="186"/>
      <c r="IV66" s="186"/>
    </row>
    <row r="67" spans="1:256" s="186" customFormat="1" x14ac:dyDescent="0.25">
      <c r="A67" s="316" t="s">
        <v>94</v>
      </c>
      <c r="B67" s="314"/>
      <c r="C67" s="183">
        <v>0.97849999999999993</v>
      </c>
      <c r="D67" s="183">
        <v>0.97559999999999991</v>
      </c>
      <c r="E67" s="183">
        <v>0.96520000000000006</v>
      </c>
      <c r="F67" s="183">
        <v>0.94930000000000003</v>
      </c>
      <c r="G67" s="183">
        <v>0.99720000000000009</v>
      </c>
      <c r="H67" s="183">
        <v>0.96739999999999993</v>
      </c>
      <c r="I67" s="183">
        <v>0.94799999999999995</v>
      </c>
      <c r="J67" s="183">
        <v>0.96140000000000003</v>
      </c>
      <c r="K67" s="183">
        <v>0.94499999999999995</v>
      </c>
      <c r="L67" s="183">
        <v>0.96210000000000007</v>
      </c>
      <c r="M67" s="183">
        <v>0.95290000000000008</v>
      </c>
      <c r="N67" s="183">
        <v>0.94600000000000006</v>
      </c>
      <c r="O67" s="314"/>
      <c r="P67" s="183">
        <v>0.9467000000000001</v>
      </c>
      <c r="Q67" s="183">
        <v>0.96430000000000005</v>
      </c>
      <c r="R67" s="183">
        <v>0.97170000000000001</v>
      </c>
      <c r="S67" s="183">
        <v>0.93609999999999993</v>
      </c>
      <c r="T67" s="183">
        <v>0.95750000000000002</v>
      </c>
      <c r="U67" s="183">
        <v>0.94300000000000006</v>
      </c>
      <c r="V67" s="183">
        <v>0.95750000000000002</v>
      </c>
      <c r="W67" s="183">
        <v>0.96709999999999996</v>
      </c>
      <c r="X67" s="183">
        <v>0.92799999999999994</v>
      </c>
      <c r="Y67" s="183">
        <v>0.94130000000000003</v>
      </c>
      <c r="Z67" s="183">
        <v>0.93809999999999993</v>
      </c>
      <c r="AA67" s="183">
        <v>0.91549999999999998</v>
      </c>
      <c r="AB67" s="314"/>
      <c r="AC67" s="183">
        <v>0.9012</v>
      </c>
      <c r="AD67" s="183">
        <v>0.89280000000000004</v>
      </c>
      <c r="AE67" s="183">
        <v>0.90600000000000003</v>
      </c>
      <c r="AF67" s="183">
        <v>0.89399999999999991</v>
      </c>
      <c r="AG67" s="183">
        <v>0.89409999999999989</v>
      </c>
      <c r="AH67" s="183">
        <v>0.93835000000000002</v>
      </c>
      <c r="AI67" s="314"/>
      <c r="AJ67" s="183">
        <v>0.90200000000000002</v>
      </c>
      <c r="AK67" s="183">
        <v>0.87339999999999995</v>
      </c>
      <c r="AL67" s="183">
        <v>0.91339999999999999</v>
      </c>
      <c r="AM67" s="183">
        <v>0.85240000000000005</v>
      </c>
      <c r="AN67" s="183">
        <v>0.8156000000000001</v>
      </c>
      <c r="AO67" s="183">
        <v>0.87779999999999991</v>
      </c>
      <c r="AP67" s="314"/>
      <c r="AQ67" s="183">
        <v>0.92630000000000012</v>
      </c>
      <c r="AR67" s="183">
        <v>0.93369999999999997</v>
      </c>
      <c r="AS67" s="183">
        <v>0.91870000000000007</v>
      </c>
      <c r="AT67" s="183">
        <v>0.91660000000000008</v>
      </c>
      <c r="AU67" s="183">
        <v>0.9464999999999999</v>
      </c>
      <c r="AV67" s="183">
        <v>0.97930000000000006</v>
      </c>
      <c r="AW67" s="183">
        <v>0.94009999999999994</v>
      </c>
      <c r="AX67" s="183">
        <v>0.94860000000000011</v>
      </c>
      <c r="AY67" s="183">
        <v>0.88389999999999991</v>
      </c>
      <c r="AZ67" s="246" t="s">
        <v>57</v>
      </c>
      <c r="BA67" s="184">
        <v>0.94950000000000001</v>
      </c>
      <c r="BB67" s="315" t="s">
        <v>94</v>
      </c>
      <c r="BC67" s="183"/>
      <c r="BD67" s="246" t="s">
        <v>57</v>
      </c>
      <c r="BE67" s="184">
        <f>BA67</f>
        <v>0.94950000000000001</v>
      </c>
      <c r="BF67" s="183">
        <v>0.93090000000000006</v>
      </c>
      <c r="BG67" s="183">
        <v>0.95879999999999999</v>
      </c>
      <c r="BH67" s="183"/>
      <c r="BI67" s="183"/>
      <c r="BJ67" s="183"/>
      <c r="BK67" s="183"/>
      <c r="BL67" s="183"/>
      <c r="BM67" s="183"/>
      <c r="BN67" s="183"/>
      <c r="BO67" s="183"/>
      <c r="BP67" s="183"/>
      <c r="BQ67" s="183"/>
      <c r="BR67" s="183"/>
    </row>
    <row r="68" spans="1:256" ht="6" customHeight="1" x14ac:dyDescent="0.25"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P68" s="308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</row>
    <row r="69" spans="1:256" s="208" customFormat="1" x14ac:dyDescent="0.2">
      <c r="A69" s="317" t="s">
        <v>95</v>
      </c>
      <c r="B69" s="317" t="s">
        <v>96</v>
      </c>
      <c r="C69" s="317">
        <v>43831</v>
      </c>
      <c r="D69" s="317">
        <v>43862</v>
      </c>
      <c r="E69" s="317">
        <v>43891</v>
      </c>
      <c r="F69" s="317">
        <v>43922</v>
      </c>
      <c r="G69" s="317">
        <v>43952</v>
      </c>
      <c r="H69" s="317">
        <v>43983</v>
      </c>
      <c r="I69" s="317">
        <v>44013</v>
      </c>
      <c r="J69" s="317">
        <v>44044</v>
      </c>
      <c r="K69" s="317">
        <v>44075</v>
      </c>
      <c r="L69" s="317">
        <v>44105</v>
      </c>
      <c r="M69" s="317">
        <v>44136</v>
      </c>
      <c r="N69" s="317">
        <v>44166</v>
      </c>
      <c r="O69" s="317" t="s">
        <v>96</v>
      </c>
      <c r="P69" s="317">
        <v>44197</v>
      </c>
      <c r="Q69" s="317">
        <v>44228</v>
      </c>
      <c r="R69" s="317">
        <v>44256</v>
      </c>
      <c r="S69" s="317">
        <v>44287</v>
      </c>
      <c r="T69" s="317">
        <v>44317</v>
      </c>
      <c r="U69" s="317">
        <v>44348</v>
      </c>
      <c r="V69" s="317">
        <v>44378</v>
      </c>
      <c r="W69" s="317">
        <v>44409</v>
      </c>
      <c r="X69" s="317">
        <v>44440</v>
      </c>
      <c r="Y69" s="317">
        <v>44470</v>
      </c>
      <c r="Z69" s="317">
        <v>44501</v>
      </c>
      <c r="AA69" s="317">
        <v>44531</v>
      </c>
      <c r="AB69" s="317" t="s">
        <v>96</v>
      </c>
      <c r="AC69" s="317">
        <v>44562</v>
      </c>
      <c r="AD69" s="317">
        <v>44593</v>
      </c>
      <c r="AE69" s="317">
        <v>44621</v>
      </c>
      <c r="AF69" s="317">
        <v>44652</v>
      </c>
      <c r="AG69" s="317">
        <v>44682</v>
      </c>
      <c r="AH69" s="317">
        <v>44713</v>
      </c>
      <c r="AI69" s="317" t="s">
        <v>96</v>
      </c>
      <c r="AJ69" s="317">
        <v>44743</v>
      </c>
      <c r="AK69" s="317">
        <v>44774</v>
      </c>
      <c r="AL69" s="317">
        <v>44805</v>
      </c>
      <c r="AM69" s="317">
        <v>44835</v>
      </c>
      <c r="AN69" s="317">
        <v>44866</v>
      </c>
      <c r="AO69" s="317">
        <v>44896</v>
      </c>
      <c r="AP69" s="318" t="str">
        <f>AP24</f>
        <v>Meta</v>
      </c>
      <c r="AQ69" s="317">
        <f t="shared" ref="AQ69:BA69" si="34">AQ65</f>
        <v>44927</v>
      </c>
      <c r="AR69" s="317">
        <f t="shared" si="34"/>
        <v>44958</v>
      </c>
      <c r="AS69" s="317">
        <f t="shared" si="34"/>
        <v>44986</v>
      </c>
      <c r="AT69" s="317">
        <f t="shared" si="34"/>
        <v>45017</v>
      </c>
      <c r="AU69" s="317">
        <f t="shared" si="34"/>
        <v>45047</v>
      </c>
      <c r="AV69" s="317">
        <f t="shared" si="34"/>
        <v>45078</v>
      </c>
      <c r="AW69" s="317">
        <f t="shared" si="34"/>
        <v>45108</v>
      </c>
      <c r="AX69" s="317">
        <f t="shared" si="34"/>
        <v>45139</v>
      </c>
      <c r="AY69" s="318">
        <f t="shared" si="34"/>
        <v>45170</v>
      </c>
      <c r="AZ69" s="318" t="str">
        <f t="shared" si="34"/>
        <v>01-15-Out-23</v>
      </c>
      <c r="BA69" s="318">
        <f t="shared" si="34"/>
        <v>45200</v>
      </c>
      <c r="BB69" s="317" t="s">
        <v>95</v>
      </c>
      <c r="BC69" s="317" t="str">
        <f>BC24</f>
        <v>Meta</v>
      </c>
      <c r="BD69" s="318" t="str">
        <f t="shared" ref="BD69:BR69" si="35">BD65</f>
        <v>16-31-Out-23</v>
      </c>
      <c r="BE69" s="318">
        <f t="shared" si="35"/>
        <v>45200</v>
      </c>
      <c r="BF69" s="318" t="e">
        <f t="shared" ca="1" si="35"/>
        <v>#NAME?</v>
      </c>
      <c r="BG69" s="318" t="e">
        <f t="shared" ca="1" si="35"/>
        <v>#NAME?</v>
      </c>
      <c r="BH69" s="318" t="e">
        <f t="shared" ca="1" si="35"/>
        <v>#NAME?</v>
      </c>
      <c r="BI69" s="318" t="e">
        <f t="shared" ca="1" si="35"/>
        <v>#NAME?</v>
      </c>
      <c r="BJ69" s="318" t="e">
        <f t="shared" ca="1" si="35"/>
        <v>#NAME?</v>
      </c>
      <c r="BK69" s="318" t="e">
        <f t="shared" ca="1" si="35"/>
        <v>#NAME?</v>
      </c>
      <c r="BL69" s="318" t="e">
        <f t="shared" ca="1" si="35"/>
        <v>#NAME?</v>
      </c>
      <c r="BM69" s="318" t="e">
        <f t="shared" ca="1" si="35"/>
        <v>#NAME?</v>
      </c>
      <c r="BN69" s="318" t="e">
        <f t="shared" ca="1" si="35"/>
        <v>#NAME?</v>
      </c>
      <c r="BO69" s="318" t="e">
        <f t="shared" ca="1" si="35"/>
        <v>#NAME?</v>
      </c>
      <c r="BP69" s="318" t="e">
        <f t="shared" ca="1" si="35"/>
        <v>#NAME?</v>
      </c>
      <c r="BQ69" s="318" t="e">
        <f t="shared" ca="1" si="35"/>
        <v>#NAME?</v>
      </c>
      <c r="BR69" s="318" t="e">
        <f t="shared" ca="1" si="35"/>
        <v>#NAME?</v>
      </c>
      <c r="BS69" s="207"/>
      <c r="BT69" s="207"/>
      <c r="BU69" s="207"/>
      <c r="BV69" s="207"/>
      <c r="BW69" s="207"/>
      <c r="BX69" s="207"/>
      <c r="BY69" s="207"/>
      <c r="BZ69" s="207"/>
      <c r="CA69" s="207"/>
      <c r="CB69" s="207"/>
      <c r="CC69" s="207"/>
      <c r="CD69" s="207"/>
      <c r="CE69" s="207"/>
      <c r="CF69" s="207"/>
      <c r="CG69" s="207"/>
      <c r="CH69" s="207"/>
      <c r="CI69" s="207"/>
      <c r="CJ69" s="207"/>
      <c r="CK69" s="207"/>
      <c r="CL69" s="207"/>
      <c r="CM69" s="207"/>
      <c r="CN69" s="207"/>
      <c r="CO69" s="207"/>
      <c r="CP69" s="207"/>
      <c r="CQ69" s="207"/>
      <c r="CR69" s="207"/>
      <c r="CS69" s="207"/>
      <c r="CT69" s="207"/>
      <c r="CU69" s="207"/>
      <c r="CV69" s="207"/>
      <c r="CW69" s="207"/>
      <c r="CX69" s="207"/>
      <c r="CY69" s="207"/>
      <c r="CZ69" s="207"/>
      <c r="DA69" s="207"/>
      <c r="DB69" s="207"/>
      <c r="DC69" s="207"/>
      <c r="DD69" s="207"/>
      <c r="DE69" s="207"/>
      <c r="DF69" s="207"/>
      <c r="DG69" s="207"/>
      <c r="DH69" s="207"/>
      <c r="DI69" s="207"/>
      <c r="DJ69" s="207"/>
      <c r="DK69" s="207"/>
      <c r="DL69" s="207"/>
      <c r="DM69" s="207"/>
      <c r="DN69" s="207"/>
      <c r="DO69" s="207"/>
      <c r="DP69" s="207"/>
      <c r="DQ69" s="207"/>
      <c r="DR69" s="207"/>
      <c r="DS69" s="207"/>
      <c r="DT69" s="207"/>
      <c r="DU69" s="207"/>
      <c r="DV69" s="207"/>
      <c r="DW69" s="207"/>
      <c r="DX69" s="207"/>
      <c r="DY69" s="207"/>
      <c r="DZ69" s="207"/>
      <c r="EA69" s="207"/>
      <c r="EB69" s="207"/>
      <c r="EC69" s="207"/>
      <c r="ED69" s="207"/>
      <c r="EE69" s="207"/>
      <c r="EF69" s="207"/>
      <c r="EG69" s="207"/>
      <c r="EH69" s="207"/>
      <c r="EI69" s="207"/>
      <c r="EJ69" s="207"/>
      <c r="EK69" s="207"/>
      <c r="EL69" s="207"/>
      <c r="EM69" s="207"/>
      <c r="EN69" s="207"/>
      <c r="EO69" s="207"/>
      <c r="EP69" s="207"/>
      <c r="EQ69" s="207"/>
      <c r="ER69" s="207"/>
      <c r="ES69" s="207"/>
      <c r="ET69" s="207"/>
      <c r="EU69" s="207"/>
      <c r="EV69" s="207"/>
      <c r="EW69" s="207"/>
      <c r="EX69" s="207"/>
      <c r="EY69" s="207"/>
      <c r="EZ69" s="207"/>
      <c r="FA69" s="207"/>
      <c r="FB69" s="207"/>
      <c r="FC69" s="207"/>
      <c r="FD69" s="207"/>
      <c r="FE69" s="207"/>
      <c r="FF69" s="207"/>
      <c r="FG69" s="207"/>
      <c r="FH69" s="207"/>
      <c r="FI69" s="207"/>
      <c r="FJ69" s="207"/>
      <c r="FK69" s="207"/>
      <c r="FL69" s="207"/>
      <c r="FM69" s="207"/>
      <c r="FN69" s="207"/>
      <c r="FO69" s="207"/>
      <c r="FP69" s="207"/>
      <c r="FQ69" s="207"/>
      <c r="FR69" s="207"/>
      <c r="FS69" s="207"/>
      <c r="FT69" s="207"/>
      <c r="FU69" s="207"/>
      <c r="FV69" s="207"/>
      <c r="FW69" s="207"/>
      <c r="FX69" s="207"/>
      <c r="FY69" s="207"/>
      <c r="FZ69" s="207"/>
      <c r="GA69" s="207"/>
      <c r="GB69" s="207"/>
      <c r="GC69" s="207"/>
      <c r="GD69" s="207"/>
      <c r="GE69" s="207"/>
      <c r="GF69" s="207"/>
      <c r="GG69" s="207"/>
      <c r="GH69" s="207"/>
      <c r="GI69" s="207"/>
      <c r="GJ69" s="207"/>
      <c r="GK69" s="207"/>
      <c r="GL69" s="207"/>
      <c r="GM69" s="207"/>
      <c r="GN69" s="207"/>
      <c r="GO69" s="207"/>
      <c r="GP69" s="207"/>
      <c r="GQ69" s="207"/>
      <c r="GR69" s="207"/>
      <c r="GS69" s="207"/>
      <c r="GT69" s="207"/>
      <c r="GU69" s="207"/>
      <c r="GV69" s="207"/>
      <c r="GW69" s="207"/>
      <c r="GX69" s="207"/>
      <c r="GY69" s="207"/>
      <c r="GZ69" s="207"/>
      <c r="HA69" s="207"/>
      <c r="HB69" s="207"/>
      <c r="HC69" s="207"/>
      <c r="HD69" s="207"/>
      <c r="HE69" s="207"/>
      <c r="HF69" s="207"/>
      <c r="HG69" s="207"/>
      <c r="HH69" s="207"/>
      <c r="HI69" s="207"/>
      <c r="HJ69" s="207"/>
      <c r="HK69" s="207"/>
      <c r="HL69" s="207"/>
      <c r="HM69" s="207"/>
      <c r="HN69" s="207"/>
      <c r="HO69" s="207"/>
      <c r="HP69" s="207"/>
      <c r="HQ69" s="207"/>
      <c r="HR69" s="207"/>
      <c r="HS69" s="207"/>
      <c r="HT69" s="207"/>
      <c r="HU69" s="207"/>
      <c r="HV69" s="207"/>
      <c r="HW69" s="207"/>
      <c r="HX69" s="207"/>
      <c r="HY69" s="207"/>
      <c r="HZ69" s="207"/>
      <c r="IA69" s="207"/>
      <c r="IB69" s="207"/>
      <c r="IC69" s="207"/>
      <c r="ID69" s="207"/>
      <c r="IE69" s="207"/>
      <c r="IF69" s="207"/>
      <c r="IG69" s="207"/>
      <c r="IH69" s="207"/>
      <c r="II69" s="207"/>
      <c r="IJ69" s="207"/>
      <c r="IK69" s="207"/>
      <c r="IL69" s="207"/>
      <c r="IM69" s="207"/>
      <c r="IN69" s="207"/>
      <c r="IO69" s="207"/>
      <c r="IP69" s="207"/>
      <c r="IQ69" s="207"/>
      <c r="IR69" s="207"/>
      <c r="IS69" s="207"/>
      <c r="IT69" s="207"/>
      <c r="IU69" s="207"/>
      <c r="IV69" s="207"/>
    </row>
    <row r="70" spans="1:256" s="187" customFormat="1" ht="12.75" customHeight="1" x14ac:dyDescent="0.2">
      <c r="A70" s="319" t="s">
        <v>6</v>
      </c>
      <c r="B70" s="320" t="s">
        <v>7</v>
      </c>
      <c r="C70" s="320">
        <v>0</v>
      </c>
      <c r="D70" s="320">
        <v>0</v>
      </c>
      <c r="E70" s="320">
        <v>0</v>
      </c>
      <c r="F70" s="320">
        <v>0</v>
      </c>
      <c r="G70" s="320">
        <v>0</v>
      </c>
      <c r="H70" s="320">
        <v>0</v>
      </c>
      <c r="I70" s="320">
        <v>0</v>
      </c>
      <c r="J70" s="320">
        <v>0</v>
      </c>
      <c r="K70" s="320">
        <v>0</v>
      </c>
      <c r="L70" s="320">
        <v>0</v>
      </c>
      <c r="M70" s="320">
        <v>0</v>
      </c>
      <c r="N70" s="320">
        <v>0</v>
      </c>
      <c r="O70" s="320" t="s">
        <v>7</v>
      </c>
      <c r="P70" s="320">
        <v>0.63029999999999997</v>
      </c>
      <c r="Q70" s="320">
        <v>0.67859999999999998</v>
      </c>
      <c r="R70" s="320">
        <v>0.74550000000000005</v>
      </c>
      <c r="S70" s="320">
        <v>0.69689999999999996</v>
      </c>
      <c r="T70" s="320">
        <v>0.66849999999999998</v>
      </c>
      <c r="U70" s="320">
        <v>0.6956</v>
      </c>
      <c r="V70" s="320">
        <v>0.62250000000000005</v>
      </c>
      <c r="W70" s="320">
        <v>0.6653</v>
      </c>
      <c r="X70" s="320">
        <v>0.56850000000000001</v>
      </c>
      <c r="Y70" s="320">
        <v>0.37269999999999998</v>
      </c>
      <c r="Z70" s="320">
        <v>0.49530000000000002</v>
      </c>
      <c r="AA70" s="320">
        <v>0.6139</v>
      </c>
      <c r="AB70" s="320" t="s">
        <v>7</v>
      </c>
      <c r="AC70" s="320">
        <v>0.69550000000000001</v>
      </c>
      <c r="AD70" s="320">
        <v>0.55530000000000002</v>
      </c>
      <c r="AE70" s="320">
        <v>0.73380000000000001</v>
      </c>
      <c r="AF70" s="320">
        <v>0.77849999999999997</v>
      </c>
      <c r="AG70" s="320">
        <v>0.80079999999999996</v>
      </c>
      <c r="AH70" s="320">
        <v>0.59119999999999995</v>
      </c>
      <c r="AI70" s="321" t="s">
        <v>7</v>
      </c>
      <c r="AJ70" s="320">
        <v>0.6603</v>
      </c>
      <c r="AK70" s="320">
        <v>0.8024</v>
      </c>
      <c r="AL70" s="320">
        <v>0.85370000000000001</v>
      </c>
      <c r="AM70" s="320">
        <v>0.88360000000000005</v>
      </c>
      <c r="AN70" s="320">
        <v>0.86960000000000004</v>
      </c>
      <c r="AO70" s="320">
        <v>0.84619999999999995</v>
      </c>
      <c r="AP70" s="320" t="str">
        <f t="shared" ref="AP70:BA70" si="36">AP4</f>
        <v>≥ 85%</v>
      </c>
      <c r="AQ70" s="320">
        <f t="shared" si="36"/>
        <v>0.88370000000000004</v>
      </c>
      <c r="AR70" s="320">
        <f t="shared" si="36"/>
        <v>0.85519999999999996</v>
      </c>
      <c r="AS70" s="320">
        <f t="shared" si="36"/>
        <v>0.84189999999999998</v>
      </c>
      <c r="AT70" s="320">
        <f t="shared" si="36"/>
        <v>0.88959999999999995</v>
      </c>
      <c r="AU70" s="320">
        <f t="shared" si="36"/>
        <v>0.879</v>
      </c>
      <c r="AV70" s="322">
        <f t="shared" si="36"/>
        <v>0.83989999999999998</v>
      </c>
      <c r="AW70" s="320">
        <f t="shared" si="36"/>
        <v>0.89090000000000003</v>
      </c>
      <c r="AX70" s="320">
        <f t="shared" si="36"/>
        <v>0.92349999999999999</v>
      </c>
      <c r="AY70" s="320">
        <f t="shared" si="36"/>
        <v>0.8931</v>
      </c>
      <c r="AZ70" s="320">
        <f t="shared" si="36"/>
        <v>0.87060000000000004</v>
      </c>
      <c r="BA70" s="320">
        <f t="shared" si="36"/>
        <v>0.87009999999999998</v>
      </c>
      <c r="BB70" s="323" t="s">
        <v>8</v>
      </c>
      <c r="BC70" s="320" t="str">
        <f t="shared" ref="BC70:BR70" si="37">BC4</f>
        <v>≥ 85%</v>
      </c>
      <c r="BD70" s="320">
        <f t="shared" si="37"/>
        <v>0.86960000000000004</v>
      </c>
      <c r="BE70" s="320">
        <f t="shared" si="37"/>
        <v>0.87009999999999998</v>
      </c>
      <c r="BF70" s="320">
        <f t="shared" si="37"/>
        <v>0.9486</v>
      </c>
      <c r="BG70" s="320">
        <f t="shared" si="37"/>
        <v>0.94840000000000002</v>
      </c>
      <c r="BH70" s="320">
        <f t="shared" si="37"/>
        <v>0</v>
      </c>
      <c r="BI70" s="320">
        <f t="shared" si="37"/>
        <v>0</v>
      </c>
      <c r="BJ70" s="320">
        <f t="shared" si="37"/>
        <v>0</v>
      </c>
      <c r="BK70" s="320">
        <f t="shared" si="37"/>
        <v>0</v>
      </c>
      <c r="BL70" s="320">
        <f t="shared" si="37"/>
        <v>0</v>
      </c>
      <c r="BM70" s="320">
        <f t="shared" si="37"/>
        <v>0</v>
      </c>
      <c r="BN70" s="320">
        <f t="shared" si="37"/>
        <v>0</v>
      </c>
      <c r="BO70" s="320">
        <f t="shared" si="37"/>
        <v>0</v>
      </c>
      <c r="BP70" s="320">
        <f t="shared" si="37"/>
        <v>0</v>
      </c>
      <c r="BQ70" s="320">
        <f t="shared" si="37"/>
        <v>0</v>
      </c>
      <c r="BR70" s="320">
        <f t="shared" si="37"/>
        <v>0</v>
      </c>
      <c r="BS70" s="186"/>
      <c r="BT70" s="186"/>
      <c r="BU70" s="186"/>
      <c r="BV70" s="186"/>
      <c r="BW70" s="186"/>
      <c r="BX70" s="186"/>
      <c r="BY70" s="186"/>
      <c r="BZ70" s="186"/>
      <c r="CA70" s="186"/>
      <c r="CB70" s="186"/>
      <c r="CC70" s="186"/>
      <c r="CD70" s="186"/>
      <c r="CE70" s="186"/>
      <c r="CF70" s="186"/>
      <c r="CG70" s="186"/>
      <c r="CH70" s="186"/>
      <c r="CI70" s="186"/>
      <c r="CJ70" s="186"/>
      <c r="CK70" s="186"/>
      <c r="CL70" s="186"/>
      <c r="CM70" s="186"/>
      <c r="CN70" s="186"/>
      <c r="CO70" s="186"/>
      <c r="CP70" s="186"/>
      <c r="CQ70" s="186"/>
      <c r="CR70" s="186"/>
      <c r="CS70" s="186"/>
      <c r="CT70" s="186"/>
      <c r="CU70" s="186"/>
      <c r="CV70" s="186"/>
      <c r="CW70" s="186"/>
      <c r="CX70" s="186"/>
      <c r="CY70" s="186"/>
      <c r="CZ70" s="186"/>
      <c r="DA70" s="186"/>
      <c r="DB70" s="186"/>
      <c r="DC70" s="186"/>
      <c r="DD70" s="186"/>
      <c r="DE70" s="186"/>
      <c r="DF70" s="186"/>
      <c r="DG70" s="186"/>
      <c r="DH70" s="186"/>
      <c r="DI70" s="186"/>
      <c r="DJ70" s="186"/>
      <c r="DK70" s="186"/>
      <c r="DL70" s="186"/>
      <c r="DM70" s="186"/>
      <c r="DN70" s="186"/>
      <c r="DO70" s="186"/>
      <c r="DP70" s="186"/>
      <c r="DQ70" s="186"/>
      <c r="DR70" s="186"/>
      <c r="DS70" s="186"/>
      <c r="DT70" s="186"/>
      <c r="DU70" s="186"/>
      <c r="DV70" s="186"/>
      <c r="DW70" s="186"/>
      <c r="DX70" s="186"/>
      <c r="DY70" s="186"/>
      <c r="DZ70" s="186"/>
      <c r="EA70" s="186"/>
      <c r="EB70" s="186"/>
      <c r="EC70" s="186"/>
      <c r="ED70" s="186"/>
      <c r="EE70" s="186"/>
      <c r="EF70" s="186"/>
      <c r="EG70" s="186"/>
      <c r="EH70" s="186"/>
      <c r="EI70" s="186"/>
      <c r="EJ70" s="186"/>
      <c r="EK70" s="186"/>
      <c r="EL70" s="186"/>
      <c r="EM70" s="186"/>
      <c r="EN70" s="186"/>
      <c r="EO70" s="186"/>
      <c r="EP70" s="186"/>
      <c r="EQ70" s="186"/>
      <c r="ER70" s="186"/>
      <c r="ES70" s="186"/>
      <c r="ET70" s="186"/>
      <c r="EU70" s="186"/>
      <c r="EV70" s="186"/>
      <c r="EW70" s="186"/>
      <c r="EX70" s="186"/>
      <c r="EY70" s="186"/>
      <c r="EZ70" s="186"/>
      <c r="FA70" s="186"/>
      <c r="FB70" s="186"/>
      <c r="FC70" s="186"/>
      <c r="FD70" s="186"/>
      <c r="FE70" s="186"/>
      <c r="FF70" s="186"/>
      <c r="FG70" s="186"/>
      <c r="FH70" s="186"/>
      <c r="FI70" s="186"/>
      <c r="FJ70" s="186"/>
      <c r="FK70" s="186"/>
      <c r="FL70" s="186"/>
      <c r="FM70" s="186"/>
      <c r="FN70" s="186"/>
      <c r="FO70" s="186"/>
      <c r="FP70" s="186"/>
      <c r="FQ70" s="186"/>
      <c r="FR70" s="186"/>
      <c r="FS70" s="186"/>
      <c r="FT70" s="186"/>
      <c r="FU70" s="186"/>
      <c r="FV70" s="186"/>
      <c r="FW70" s="186"/>
      <c r="FX70" s="186"/>
      <c r="FY70" s="186"/>
      <c r="FZ70" s="186"/>
      <c r="GA70" s="186"/>
      <c r="GB70" s="186"/>
      <c r="GC70" s="186"/>
      <c r="GD70" s="186"/>
      <c r="GE70" s="186"/>
      <c r="GF70" s="186"/>
      <c r="GG70" s="186"/>
      <c r="GH70" s="186"/>
      <c r="GI70" s="186"/>
      <c r="GJ70" s="186"/>
      <c r="GK70" s="186"/>
      <c r="GL70" s="186"/>
      <c r="GM70" s="186"/>
      <c r="GN70" s="186"/>
      <c r="GO70" s="186"/>
      <c r="GP70" s="186"/>
      <c r="GQ70" s="186"/>
      <c r="GR70" s="186"/>
      <c r="GS70" s="186"/>
      <c r="GT70" s="186"/>
      <c r="GU70" s="186"/>
      <c r="GV70" s="186"/>
      <c r="GW70" s="186"/>
      <c r="GX70" s="186"/>
      <c r="GY70" s="186"/>
      <c r="GZ70" s="186"/>
      <c r="HA70" s="186"/>
      <c r="HB70" s="186"/>
      <c r="HC70" s="186"/>
      <c r="HD70" s="186"/>
      <c r="HE70" s="186"/>
      <c r="HF70" s="186"/>
      <c r="HG70" s="186"/>
      <c r="HH70" s="186"/>
      <c r="HI70" s="186"/>
      <c r="HJ70" s="186"/>
      <c r="HK70" s="186"/>
      <c r="HL70" s="186"/>
      <c r="HM70" s="186"/>
      <c r="HN70" s="186"/>
      <c r="HO70" s="186"/>
      <c r="HP70" s="186"/>
      <c r="HQ70" s="186"/>
      <c r="HR70" s="186"/>
      <c r="HS70" s="186"/>
      <c r="HT70" s="186"/>
      <c r="HU70" s="186"/>
      <c r="HV70" s="186"/>
      <c r="HW70" s="186"/>
      <c r="HX70" s="186"/>
      <c r="HY70" s="186"/>
      <c r="HZ70" s="186"/>
      <c r="IA70" s="186"/>
      <c r="IB70" s="186"/>
      <c r="IC70" s="186"/>
      <c r="ID70" s="186"/>
      <c r="IE70" s="186"/>
      <c r="IF70" s="186"/>
      <c r="IG70" s="186"/>
      <c r="IH70" s="186"/>
      <c r="II70" s="186"/>
      <c r="IJ70" s="186"/>
      <c r="IK70" s="186"/>
      <c r="IL70" s="186"/>
      <c r="IM70" s="186"/>
      <c r="IN70" s="186"/>
      <c r="IO70" s="186"/>
      <c r="IP70" s="186"/>
      <c r="IQ70" s="186"/>
      <c r="IR70" s="186"/>
      <c r="IS70" s="186"/>
      <c r="IT70" s="186"/>
      <c r="IU70" s="186"/>
      <c r="IV70" s="186"/>
    </row>
    <row r="71" spans="1:256" s="196" customFormat="1" ht="12.75" customHeight="1" x14ac:dyDescent="0.2">
      <c r="A71" s="324" t="s">
        <v>11</v>
      </c>
      <c r="B71" s="325" t="s">
        <v>12</v>
      </c>
      <c r="C71" s="325">
        <v>0</v>
      </c>
      <c r="D71" s="325">
        <v>0</v>
      </c>
      <c r="E71" s="325">
        <v>0</v>
      </c>
      <c r="F71" s="325">
        <v>0</v>
      </c>
      <c r="G71" s="325">
        <v>0</v>
      </c>
      <c r="H71" s="325">
        <v>0</v>
      </c>
      <c r="I71" s="325">
        <v>0</v>
      </c>
      <c r="J71" s="325">
        <v>1</v>
      </c>
      <c r="K71" s="325">
        <v>0.95</v>
      </c>
      <c r="L71" s="325">
        <v>3.17</v>
      </c>
      <c r="M71" s="325">
        <v>2.95</v>
      </c>
      <c r="N71" s="325">
        <v>3.22</v>
      </c>
      <c r="O71" s="325" t="s">
        <v>12</v>
      </c>
      <c r="P71" s="325">
        <v>2.37</v>
      </c>
      <c r="Q71" s="325">
        <v>2.91</v>
      </c>
      <c r="R71" s="325">
        <v>6.06</v>
      </c>
      <c r="S71" s="325">
        <v>6.27</v>
      </c>
      <c r="T71" s="325">
        <v>5.89</v>
      </c>
      <c r="U71" s="325">
        <v>6.25</v>
      </c>
      <c r="V71" s="325">
        <v>5.51</v>
      </c>
      <c r="W71" s="325">
        <v>4.29</v>
      </c>
      <c r="X71" s="325">
        <v>3.63</v>
      </c>
      <c r="Y71" s="325">
        <v>2.83</v>
      </c>
      <c r="Z71" s="325">
        <v>3.91</v>
      </c>
      <c r="AA71" s="325">
        <v>4</v>
      </c>
      <c r="AB71" s="325" t="s">
        <v>12</v>
      </c>
      <c r="AC71" s="325">
        <v>3.46</v>
      </c>
      <c r="AD71" s="325">
        <v>5.15</v>
      </c>
      <c r="AE71" s="325">
        <v>3.49</v>
      </c>
      <c r="AF71" s="325">
        <v>3.72</v>
      </c>
      <c r="AG71" s="325">
        <v>3.8</v>
      </c>
      <c r="AH71" s="325">
        <v>4.46</v>
      </c>
      <c r="AI71" s="326" t="s">
        <v>12</v>
      </c>
      <c r="AJ71" s="325">
        <v>4.1100000000000003</v>
      </c>
      <c r="AK71" s="325">
        <v>3.74</v>
      </c>
      <c r="AL71" s="325">
        <v>4.0599999999999996</v>
      </c>
      <c r="AM71" s="325">
        <v>3.91</v>
      </c>
      <c r="AN71" s="325">
        <v>4.16</v>
      </c>
      <c r="AO71" s="325">
        <v>4.42</v>
      </c>
      <c r="AP71" s="325" t="str">
        <f t="shared" ref="AP71:BA71" si="38">AP7</f>
        <v>≤ 5 (Dias)</v>
      </c>
      <c r="AQ71" s="325">
        <f t="shared" si="38"/>
        <v>4.2699999999999996</v>
      </c>
      <c r="AR71" s="325">
        <f t="shared" si="38"/>
        <v>4.22</v>
      </c>
      <c r="AS71" s="325">
        <f t="shared" si="38"/>
        <v>3.93</v>
      </c>
      <c r="AT71" s="325">
        <f t="shared" si="38"/>
        <v>4.76</v>
      </c>
      <c r="AU71" s="325">
        <f t="shared" si="38"/>
        <v>4.6399999999999997</v>
      </c>
      <c r="AV71" s="325">
        <f t="shared" si="38"/>
        <v>4.6500000000000004</v>
      </c>
      <c r="AW71" s="325">
        <f t="shared" si="38"/>
        <v>4.7</v>
      </c>
      <c r="AX71" s="325">
        <f t="shared" si="38"/>
        <v>4.1900000000000004</v>
      </c>
      <c r="AY71" s="325">
        <f t="shared" si="38"/>
        <v>4.16</v>
      </c>
      <c r="AZ71" s="325">
        <f t="shared" si="38"/>
        <v>5.0199999999999996</v>
      </c>
      <c r="BA71" s="325">
        <f t="shared" si="38"/>
        <v>4.59</v>
      </c>
      <c r="BB71" s="327" t="s">
        <v>13</v>
      </c>
      <c r="BC71" s="325" t="str">
        <f t="shared" ref="BC71:BR71" si="39">BC7</f>
        <v>≤ 5 (Dias)</v>
      </c>
      <c r="BD71" s="325">
        <f t="shared" si="39"/>
        <v>4.24</v>
      </c>
      <c r="BE71" s="325">
        <f t="shared" si="39"/>
        <v>4.59</v>
      </c>
      <c r="BF71" s="325">
        <f t="shared" si="39"/>
        <v>4.7</v>
      </c>
      <c r="BG71" s="325">
        <f t="shared" si="39"/>
        <v>3.93</v>
      </c>
      <c r="BH71" s="325">
        <f t="shared" si="39"/>
        <v>0</v>
      </c>
      <c r="BI71" s="325">
        <f t="shared" si="39"/>
        <v>0</v>
      </c>
      <c r="BJ71" s="325">
        <f t="shared" si="39"/>
        <v>0</v>
      </c>
      <c r="BK71" s="325">
        <f t="shared" si="39"/>
        <v>0</v>
      </c>
      <c r="BL71" s="325">
        <f t="shared" si="39"/>
        <v>0</v>
      </c>
      <c r="BM71" s="325">
        <f t="shared" si="39"/>
        <v>0</v>
      </c>
      <c r="BN71" s="325">
        <f t="shared" si="39"/>
        <v>0</v>
      </c>
      <c r="BO71" s="325">
        <f t="shared" si="39"/>
        <v>0</v>
      </c>
      <c r="BP71" s="325">
        <f t="shared" si="39"/>
        <v>0</v>
      </c>
      <c r="BQ71" s="325">
        <f t="shared" si="39"/>
        <v>0</v>
      </c>
      <c r="BR71" s="325">
        <f t="shared" si="39"/>
        <v>0</v>
      </c>
      <c r="BS71" s="195"/>
      <c r="BT71" s="195"/>
      <c r="BU71" s="195"/>
      <c r="BV71" s="195"/>
      <c r="BW71" s="195"/>
      <c r="BX71" s="195"/>
      <c r="BY71" s="195"/>
      <c r="BZ71" s="195"/>
      <c r="CA71" s="195"/>
      <c r="CB71" s="195"/>
      <c r="CC71" s="195"/>
      <c r="CD71" s="195"/>
      <c r="CE71" s="195"/>
      <c r="CF71" s="195"/>
      <c r="CG71" s="195"/>
      <c r="CH71" s="195"/>
      <c r="CI71" s="195"/>
      <c r="CJ71" s="195"/>
      <c r="CK71" s="195"/>
      <c r="CL71" s="195"/>
      <c r="CM71" s="195"/>
      <c r="CN71" s="195"/>
      <c r="CO71" s="195"/>
      <c r="CP71" s="195"/>
      <c r="CQ71" s="195"/>
      <c r="CR71" s="195"/>
      <c r="CS71" s="195"/>
      <c r="CT71" s="195"/>
      <c r="CU71" s="195"/>
      <c r="CV71" s="195"/>
      <c r="CW71" s="195"/>
      <c r="CX71" s="195"/>
      <c r="CY71" s="195"/>
      <c r="CZ71" s="195"/>
      <c r="DA71" s="195"/>
      <c r="DB71" s="195"/>
      <c r="DC71" s="195"/>
      <c r="DD71" s="195"/>
      <c r="DE71" s="195"/>
      <c r="DF71" s="195"/>
      <c r="DG71" s="195"/>
      <c r="DH71" s="195"/>
      <c r="DI71" s="195"/>
      <c r="DJ71" s="195"/>
      <c r="DK71" s="195"/>
      <c r="DL71" s="195"/>
      <c r="DM71" s="195"/>
      <c r="DN71" s="195"/>
      <c r="DO71" s="195"/>
      <c r="DP71" s="195"/>
      <c r="DQ71" s="195"/>
      <c r="DR71" s="195"/>
      <c r="DS71" s="195"/>
      <c r="DT71" s="195"/>
      <c r="DU71" s="195"/>
      <c r="DV71" s="195"/>
      <c r="DW71" s="195"/>
      <c r="DX71" s="195"/>
      <c r="DY71" s="195"/>
      <c r="DZ71" s="195"/>
      <c r="EA71" s="195"/>
      <c r="EB71" s="195"/>
      <c r="EC71" s="195"/>
      <c r="ED71" s="195"/>
      <c r="EE71" s="195"/>
      <c r="EF71" s="195"/>
      <c r="EG71" s="195"/>
      <c r="EH71" s="195"/>
      <c r="EI71" s="195"/>
      <c r="EJ71" s="195"/>
      <c r="EK71" s="195"/>
      <c r="EL71" s="195"/>
      <c r="EM71" s="195"/>
      <c r="EN71" s="195"/>
      <c r="EO71" s="195"/>
      <c r="EP71" s="195"/>
      <c r="EQ71" s="195"/>
      <c r="ER71" s="195"/>
      <c r="ES71" s="195"/>
      <c r="ET71" s="195"/>
      <c r="EU71" s="195"/>
      <c r="EV71" s="195"/>
      <c r="EW71" s="195"/>
      <c r="EX71" s="195"/>
      <c r="EY71" s="195"/>
      <c r="EZ71" s="195"/>
      <c r="FA71" s="195"/>
      <c r="FB71" s="195"/>
      <c r="FC71" s="195"/>
      <c r="FD71" s="195"/>
      <c r="FE71" s="195"/>
      <c r="FF71" s="195"/>
      <c r="FG71" s="195"/>
      <c r="FH71" s="195"/>
      <c r="FI71" s="195"/>
      <c r="FJ71" s="195"/>
      <c r="FK71" s="195"/>
      <c r="FL71" s="195"/>
      <c r="FM71" s="195"/>
      <c r="FN71" s="195"/>
      <c r="FO71" s="195"/>
      <c r="FP71" s="195"/>
      <c r="FQ71" s="195"/>
      <c r="FR71" s="195"/>
      <c r="FS71" s="195"/>
      <c r="FT71" s="195"/>
      <c r="FU71" s="195"/>
      <c r="FV71" s="195"/>
      <c r="FW71" s="195"/>
      <c r="FX71" s="195"/>
      <c r="FY71" s="195"/>
      <c r="FZ71" s="195"/>
      <c r="GA71" s="195"/>
      <c r="GB71" s="195"/>
      <c r="GC71" s="195"/>
      <c r="GD71" s="195"/>
      <c r="GE71" s="195"/>
      <c r="GF71" s="195"/>
      <c r="GG71" s="195"/>
      <c r="GH71" s="195"/>
      <c r="GI71" s="195"/>
      <c r="GJ71" s="195"/>
      <c r="GK71" s="195"/>
      <c r="GL71" s="195"/>
      <c r="GM71" s="195"/>
      <c r="GN71" s="195"/>
      <c r="GO71" s="195"/>
      <c r="GP71" s="195"/>
      <c r="GQ71" s="195"/>
      <c r="GR71" s="195"/>
      <c r="GS71" s="195"/>
      <c r="GT71" s="195"/>
      <c r="GU71" s="195"/>
      <c r="GV71" s="195"/>
      <c r="GW71" s="195"/>
      <c r="GX71" s="195"/>
      <c r="GY71" s="195"/>
      <c r="GZ71" s="195"/>
      <c r="HA71" s="195"/>
      <c r="HB71" s="195"/>
      <c r="HC71" s="195"/>
      <c r="HD71" s="195"/>
      <c r="HE71" s="195"/>
      <c r="HF71" s="195"/>
      <c r="HG71" s="195"/>
      <c r="HH71" s="195"/>
      <c r="HI71" s="195"/>
      <c r="HJ71" s="195"/>
      <c r="HK71" s="195"/>
      <c r="HL71" s="195"/>
      <c r="HM71" s="195"/>
      <c r="HN71" s="195"/>
      <c r="HO71" s="195"/>
      <c r="HP71" s="195"/>
      <c r="HQ71" s="195"/>
      <c r="HR71" s="195"/>
      <c r="HS71" s="195"/>
      <c r="HT71" s="195"/>
      <c r="HU71" s="195"/>
      <c r="HV71" s="195"/>
      <c r="HW71" s="195"/>
      <c r="HX71" s="195"/>
      <c r="HY71" s="195"/>
      <c r="HZ71" s="195"/>
      <c r="IA71" s="195"/>
      <c r="IB71" s="195"/>
      <c r="IC71" s="195"/>
      <c r="ID71" s="195"/>
      <c r="IE71" s="195"/>
      <c r="IF71" s="195"/>
      <c r="IG71" s="195"/>
      <c r="IH71" s="195"/>
      <c r="II71" s="195"/>
      <c r="IJ71" s="195"/>
      <c r="IK71" s="195"/>
      <c r="IL71" s="195"/>
      <c r="IM71" s="195"/>
      <c r="IN71" s="195"/>
      <c r="IO71" s="195"/>
      <c r="IP71" s="195"/>
      <c r="IQ71" s="195"/>
      <c r="IR71" s="195"/>
      <c r="IS71" s="195"/>
      <c r="IT71" s="195"/>
      <c r="IU71" s="195"/>
      <c r="IV71" s="195"/>
    </row>
    <row r="72" spans="1:256" s="196" customFormat="1" ht="12.75" customHeight="1" x14ac:dyDescent="0.2">
      <c r="A72" s="324" t="s">
        <v>15</v>
      </c>
      <c r="B72" s="325" t="s">
        <v>16</v>
      </c>
      <c r="C72" s="325">
        <v>0</v>
      </c>
      <c r="D72" s="325">
        <v>0</v>
      </c>
      <c r="E72" s="325">
        <v>0</v>
      </c>
      <c r="F72" s="325">
        <v>0</v>
      </c>
      <c r="G72" s="325">
        <v>0</v>
      </c>
      <c r="H72" s="325">
        <v>0</v>
      </c>
      <c r="I72" s="325">
        <v>0</v>
      </c>
      <c r="J72" s="325">
        <v>0</v>
      </c>
      <c r="K72" s="325">
        <v>0</v>
      </c>
      <c r="L72" s="325">
        <v>0</v>
      </c>
      <c r="M72" s="325">
        <v>0</v>
      </c>
      <c r="N72" s="325">
        <v>0</v>
      </c>
      <c r="O72" s="325" t="s">
        <v>16</v>
      </c>
      <c r="P72" s="325">
        <v>0</v>
      </c>
      <c r="Q72" s="325">
        <v>0</v>
      </c>
      <c r="R72" s="325">
        <v>0</v>
      </c>
      <c r="S72" s="325">
        <v>0</v>
      </c>
      <c r="T72" s="325">
        <v>0</v>
      </c>
      <c r="U72" s="325">
        <v>0</v>
      </c>
      <c r="V72" s="325">
        <v>0</v>
      </c>
      <c r="W72" s="325">
        <v>0</v>
      </c>
      <c r="X72" s="325">
        <v>0</v>
      </c>
      <c r="Y72" s="325">
        <v>0</v>
      </c>
      <c r="Z72" s="325">
        <v>0</v>
      </c>
      <c r="AA72" s="325">
        <v>0</v>
      </c>
      <c r="AB72" s="325" t="s">
        <v>16</v>
      </c>
      <c r="AC72" s="325">
        <v>0</v>
      </c>
      <c r="AD72" s="325">
        <v>0</v>
      </c>
      <c r="AE72" s="325">
        <v>0</v>
      </c>
      <c r="AF72" s="325">
        <v>0</v>
      </c>
      <c r="AG72" s="325">
        <v>0</v>
      </c>
      <c r="AH72" s="325" t="s">
        <v>17</v>
      </c>
      <c r="AI72" s="326" t="s">
        <v>18</v>
      </c>
      <c r="AJ72" s="325" t="s">
        <v>19</v>
      </c>
      <c r="AK72" s="325" t="s">
        <v>20</v>
      </c>
      <c r="AL72" s="325" t="s">
        <v>21</v>
      </c>
      <c r="AM72" s="325" t="s">
        <v>21</v>
      </c>
      <c r="AN72" s="325" t="s">
        <v>22</v>
      </c>
      <c r="AO72" s="328">
        <v>4.7222222222222221E-2</v>
      </c>
      <c r="AP72" s="328" t="str">
        <f t="shared" ref="AP72:BA72" si="40">AP10</f>
        <v>≤ 2 (Horas)</v>
      </c>
      <c r="AQ72" s="328">
        <f t="shared" si="40"/>
        <v>4.5138888888888888E-2</v>
      </c>
      <c r="AR72" s="328">
        <f t="shared" si="40"/>
        <v>3.2986111111111112E-2</v>
      </c>
      <c r="AS72" s="328">
        <f t="shared" si="40"/>
        <v>4.5138888888888888E-2</v>
      </c>
      <c r="AT72" s="328">
        <f t="shared" si="40"/>
        <v>4.7222222222222221E-2</v>
      </c>
      <c r="AU72" s="328">
        <f t="shared" si="40"/>
        <v>4.5138888888888888E-2</v>
      </c>
      <c r="AV72" s="328">
        <f t="shared" si="40"/>
        <v>5.1388888888888894E-2</v>
      </c>
      <c r="AW72" s="328">
        <f t="shared" si="40"/>
        <v>4.027777777777778E-2</v>
      </c>
      <c r="AX72" s="328">
        <f t="shared" si="40"/>
        <v>4.1666666666666664E-2</v>
      </c>
      <c r="AY72" s="328">
        <f t="shared" si="40"/>
        <v>5.6944444444444443E-2</v>
      </c>
      <c r="AZ72" s="328">
        <f t="shared" si="40"/>
        <v>5.9722222222222225E-2</v>
      </c>
      <c r="BA72" s="328">
        <f t="shared" si="40"/>
        <v>5.7638888888888885E-2</v>
      </c>
      <c r="BB72" s="329" t="s">
        <v>24</v>
      </c>
      <c r="BC72" s="330" t="str">
        <f t="shared" ref="BC72:BR72" si="41">BC11</f>
        <v>≤ 24 (Horas)</v>
      </c>
      <c r="BD72" s="330">
        <f t="shared" si="41"/>
        <v>15.259319227230904</v>
      </c>
      <c r="BE72" s="330">
        <f t="shared" si="41"/>
        <v>16.44613722560625</v>
      </c>
      <c r="BF72" s="330">
        <f t="shared" si="41"/>
        <v>6.112080961416825</v>
      </c>
      <c r="BG72" s="330">
        <f t="shared" si="41"/>
        <v>5.1317081400253031</v>
      </c>
      <c r="BH72" s="330">
        <f t="shared" si="41"/>
        <v>0</v>
      </c>
      <c r="BI72" s="330">
        <f t="shared" si="41"/>
        <v>0</v>
      </c>
      <c r="BJ72" s="330">
        <f t="shared" si="41"/>
        <v>0</v>
      </c>
      <c r="BK72" s="330">
        <f t="shared" si="41"/>
        <v>0</v>
      </c>
      <c r="BL72" s="330">
        <f t="shared" si="41"/>
        <v>0</v>
      </c>
      <c r="BM72" s="330">
        <f t="shared" si="41"/>
        <v>0</v>
      </c>
      <c r="BN72" s="330">
        <f t="shared" si="41"/>
        <v>0</v>
      </c>
      <c r="BO72" s="330">
        <f t="shared" si="41"/>
        <v>0</v>
      </c>
      <c r="BP72" s="330">
        <f t="shared" si="41"/>
        <v>0</v>
      </c>
      <c r="BQ72" s="330">
        <f t="shared" si="41"/>
        <v>0</v>
      </c>
      <c r="BR72" s="330">
        <f t="shared" si="41"/>
        <v>0</v>
      </c>
      <c r="BS72" s="195"/>
      <c r="BT72" s="195"/>
      <c r="BU72" s="195"/>
      <c r="BV72" s="195"/>
      <c r="BW72" s="195"/>
      <c r="BX72" s="195"/>
      <c r="BY72" s="195"/>
      <c r="BZ72" s="195"/>
      <c r="CA72" s="195"/>
      <c r="CB72" s="195"/>
      <c r="CC72" s="195"/>
      <c r="CD72" s="195"/>
      <c r="CE72" s="195"/>
      <c r="CF72" s="195"/>
      <c r="CG72" s="195"/>
      <c r="CH72" s="195"/>
      <c r="CI72" s="195"/>
      <c r="CJ72" s="195"/>
      <c r="CK72" s="195"/>
      <c r="CL72" s="195"/>
      <c r="CM72" s="195"/>
      <c r="CN72" s="195"/>
      <c r="CO72" s="195"/>
      <c r="CP72" s="195"/>
      <c r="CQ72" s="195"/>
      <c r="CR72" s="195"/>
      <c r="CS72" s="195"/>
      <c r="CT72" s="195"/>
      <c r="CU72" s="195"/>
      <c r="CV72" s="195"/>
      <c r="CW72" s="195"/>
      <c r="CX72" s="195"/>
      <c r="CY72" s="195"/>
      <c r="CZ72" s="195"/>
      <c r="DA72" s="195"/>
      <c r="DB72" s="195"/>
      <c r="DC72" s="195"/>
      <c r="DD72" s="195"/>
      <c r="DE72" s="195"/>
      <c r="DF72" s="195"/>
      <c r="DG72" s="195"/>
      <c r="DH72" s="195"/>
      <c r="DI72" s="195"/>
      <c r="DJ72" s="195"/>
      <c r="DK72" s="195"/>
      <c r="DL72" s="195"/>
      <c r="DM72" s="195"/>
      <c r="DN72" s="195"/>
      <c r="DO72" s="195"/>
      <c r="DP72" s="195"/>
      <c r="DQ72" s="195"/>
      <c r="DR72" s="195"/>
      <c r="DS72" s="195"/>
      <c r="DT72" s="195"/>
      <c r="DU72" s="195"/>
      <c r="DV72" s="195"/>
      <c r="DW72" s="195"/>
      <c r="DX72" s="195"/>
      <c r="DY72" s="195"/>
      <c r="DZ72" s="195"/>
      <c r="EA72" s="195"/>
      <c r="EB72" s="195"/>
      <c r="EC72" s="195"/>
      <c r="ED72" s="195"/>
      <c r="EE72" s="195"/>
      <c r="EF72" s="195"/>
      <c r="EG72" s="195"/>
      <c r="EH72" s="195"/>
      <c r="EI72" s="195"/>
      <c r="EJ72" s="195"/>
      <c r="EK72" s="195"/>
      <c r="EL72" s="195"/>
      <c r="EM72" s="195"/>
      <c r="EN72" s="195"/>
      <c r="EO72" s="195"/>
      <c r="EP72" s="195"/>
      <c r="EQ72" s="195"/>
      <c r="ER72" s="195"/>
      <c r="ES72" s="195"/>
      <c r="ET72" s="195"/>
      <c r="EU72" s="195"/>
      <c r="EV72" s="195"/>
      <c r="EW72" s="195"/>
      <c r="EX72" s="195"/>
      <c r="EY72" s="195"/>
      <c r="EZ72" s="195"/>
      <c r="FA72" s="195"/>
      <c r="FB72" s="195"/>
      <c r="FC72" s="195"/>
      <c r="FD72" s="195"/>
      <c r="FE72" s="195"/>
      <c r="FF72" s="195"/>
      <c r="FG72" s="195"/>
      <c r="FH72" s="195"/>
      <c r="FI72" s="195"/>
      <c r="FJ72" s="195"/>
      <c r="FK72" s="195"/>
      <c r="FL72" s="195"/>
      <c r="FM72" s="195"/>
      <c r="FN72" s="195"/>
      <c r="FO72" s="195"/>
      <c r="FP72" s="195"/>
      <c r="FQ72" s="195"/>
      <c r="FR72" s="195"/>
      <c r="FS72" s="195"/>
      <c r="FT72" s="195"/>
      <c r="FU72" s="195"/>
      <c r="FV72" s="195"/>
      <c r="FW72" s="195"/>
      <c r="FX72" s="195"/>
      <c r="FY72" s="195"/>
      <c r="FZ72" s="195"/>
      <c r="GA72" s="195"/>
      <c r="GB72" s="195"/>
      <c r="GC72" s="195"/>
      <c r="GD72" s="195"/>
      <c r="GE72" s="195"/>
      <c r="GF72" s="195"/>
      <c r="GG72" s="195"/>
      <c r="GH72" s="195"/>
      <c r="GI72" s="195"/>
      <c r="GJ72" s="195"/>
      <c r="GK72" s="195"/>
      <c r="GL72" s="195"/>
      <c r="GM72" s="195"/>
      <c r="GN72" s="195"/>
      <c r="GO72" s="195"/>
      <c r="GP72" s="195"/>
      <c r="GQ72" s="195"/>
      <c r="GR72" s="195"/>
      <c r="GS72" s="195"/>
      <c r="GT72" s="195"/>
      <c r="GU72" s="195"/>
      <c r="GV72" s="195"/>
      <c r="GW72" s="195"/>
      <c r="GX72" s="195"/>
      <c r="GY72" s="195"/>
      <c r="GZ72" s="195"/>
      <c r="HA72" s="195"/>
      <c r="HB72" s="195"/>
      <c r="HC72" s="195"/>
      <c r="HD72" s="195"/>
      <c r="HE72" s="195"/>
      <c r="HF72" s="195"/>
      <c r="HG72" s="195"/>
      <c r="HH72" s="195"/>
      <c r="HI72" s="195"/>
      <c r="HJ72" s="195"/>
      <c r="HK72" s="195"/>
      <c r="HL72" s="195"/>
      <c r="HM72" s="195"/>
      <c r="HN72" s="195"/>
      <c r="HO72" s="195"/>
      <c r="HP72" s="195"/>
      <c r="HQ72" s="195"/>
      <c r="HR72" s="195"/>
      <c r="HS72" s="195"/>
      <c r="HT72" s="195"/>
      <c r="HU72" s="195"/>
      <c r="HV72" s="195"/>
      <c r="HW72" s="195"/>
      <c r="HX72" s="195"/>
      <c r="HY72" s="195"/>
      <c r="HZ72" s="195"/>
      <c r="IA72" s="195"/>
      <c r="IB72" s="195"/>
      <c r="IC72" s="195"/>
      <c r="ID72" s="195"/>
      <c r="IE72" s="195"/>
      <c r="IF72" s="195"/>
      <c r="IG72" s="195"/>
      <c r="IH72" s="195"/>
      <c r="II72" s="195"/>
      <c r="IJ72" s="195"/>
      <c r="IK72" s="195"/>
      <c r="IL72" s="195"/>
      <c r="IM72" s="195"/>
      <c r="IN72" s="195"/>
      <c r="IO72" s="195"/>
      <c r="IP72" s="195"/>
      <c r="IQ72" s="195"/>
      <c r="IR72" s="195"/>
      <c r="IS72" s="195"/>
      <c r="IT72" s="195"/>
      <c r="IU72" s="195"/>
      <c r="IV72" s="195"/>
    </row>
    <row r="73" spans="1:256" s="187" customFormat="1" ht="12.75" customHeight="1" x14ac:dyDescent="0.2">
      <c r="A73" s="319" t="s">
        <v>97</v>
      </c>
      <c r="B73" s="320" t="s">
        <v>28</v>
      </c>
      <c r="C73" s="320">
        <v>0</v>
      </c>
      <c r="D73" s="320">
        <v>0</v>
      </c>
      <c r="E73" s="320">
        <v>0</v>
      </c>
      <c r="F73" s="320">
        <v>0</v>
      </c>
      <c r="G73" s="320">
        <v>0</v>
      </c>
      <c r="H73" s="320">
        <v>0</v>
      </c>
      <c r="I73" s="320">
        <v>0</v>
      </c>
      <c r="J73" s="320">
        <v>0</v>
      </c>
      <c r="K73" s="320">
        <v>0</v>
      </c>
      <c r="L73" s="320">
        <v>0</v>
      </c>
      <c r="M73" s="320">
        <v>0</v>
      </c>
      <c r="N73" s="320">
        <v>0</v>
      </c>
      <c r="O73" s="320" t="s">
        <v>28</v>
      </c>
      <c r="P73" s="320">
        <v>1.201923076923077E-2</v>
      </c>
      <c r="Q73" s="320">
        <v>1.834862385321101E-2</v>
      </c>
      <c r="R73" s="320">
        <v>4.736842105263158E-2</v>
      </c>
      <c r="S73" s="320">
        <v>0</v>
      </c>
      <c r="T73" s="320">
        <v>3.6842105263157891E-2</v>
      </c>
      <c r="U73" s="320">
        <v>1.0638297872340425E-2</v>
      </c>
      <c r="V73" s="320">
        <v>5.5555555555555558E-3</v>
      </c>
      <c r="W73" s="320">
        <v>0</v>
      </c>
      <c r="X73" s="320">
        <v>1.1450381679389313E-2</v>
      </c>
      <c r="Y73" s="320">
        <v>4.5454545454545452E-3</v>
      </c>
      <c r="Z73" s="320">
        <v>3.1746031746031744E-2</v>
      </c>
      <c r="AA73" s="320">
        <v>4.6692607003891051E-2</v>
      </c>
      <c r="AB73" s="320" t="s">
        <v>28</v>
      </c>
      <c r="AC73" s="320">
        <v>2.5423728813559324E-2</v>
      </c>
      <c r="AD73" s="320">
        <v>6.6225165562913907E-3</v>
      </c>
      <c r="AE73" s="320">
        <v>1.8867924528301886E-2</v>
      </c>
      <c r="AF73" s="320">
        <v>3.8860103626943004E-2</v>
      </c>
      <c r="AG73" s="320">
        <v>7.7306733167082295E-2</v>
      </c>
      <c r="AH73" s="320">
        <v>2.7450980392156862E-2</v>
      </c>
      <c r="AI73" s="321" t="s">
        <v>29</v>
      </c>
      <c r="AJ73" s="320">
        <v>4.142011834319527E-2</v>
      </c>
      <c r="AK73" s="320">
        <v>4.0449438202247189E-2</v>
      </c>
      <c r="AL73" s="320">
        <v>2.2727272727272728E-2</v>
      </c>
      <c r="AM73" s="320">
        <v>2.771362586605081E-2</v>
      </c>
      <c r="AN73" s="320">
        <v>3.0303030303030304E-2</v>
      </c>
      <c r="AO73" s="320">
        <v>2.1428571428571429E-2</v>
      </c>
      <c r="AP73" s="320" t="str">
        <f t="shared" ref="AP73:BA73" si="42">AP14</f>
        <v>&lt; 20%</v>
      </c>
      <c r="AQ73" s="320">
        <f t="shared" si="42"/>
        <v>4.4444444444444446E-2</v>
      </c>
      <c r="AR73" s="320">
        <f t="shared" si="42"/>
        <v>3.9900249376558602E-2</v>
      </c>
      <c r="AS73" s="320">
        <f t="shared" si="42"/>
        <v>2.9345372460496615E-2</v>
      </c>
      <c r="AT73" s="320">
        <f t="shared" si="42"/>
        <v>4.5112781954887216E-2</v>
      </c>
      <c r="AU73" s="320">
        <f t="shared" si="42"/>
        <v>2.5000000000000001E-2</v>
      </c>
      <c r="AV73" s="320">
        <f t="shared" si="42"/>
        <v>5.2631578947368418E-2</v>
      </c>
      <c r="AW73" s="320">
        <f t="shared" si="42"/>
        <v>2.4390243902439025E-2</v>
      </c>
      <c r="AX73" s="320">
        <f t="shared" si="42"/>
        <v>1.4675052410901468E-2</v>
      </c>
      <c r="AY73" s="320">
        <f t="shared" si="42"/>
        <v>1.9417475728155338E-2</v>
      </c>
      <c r="AZ73" s="320">
        <f t="shared" si="42"/>
        <v>1.015228426395939E-2</v>
      </c>
      <c r="BA73" s="320">
        <f t="shared" si="42"/>
        <v>1.6771488469601678E-2</v>
      </c>
      <c r="BB73" s="323" t="s">
        <v>30</v>
      </c>
      <c r="BC73" s="320" t="str">
        <f t="shared" ref="BC73:BR73" si="43">BC14</f>
        <v>&lt; 8%</v>
      </c>
      <c r="BD73" s="320">
        <f t="shared" si="43"/>
        <v>1.43E-2</v>
      </c>
      <c r="BE73" s="320">
        <f t="shared" si="43"/>
        <v>1.6799999999999999E-2</v>
      </c>
      <c r="BF73" s="320">
        <f t="shared" si="43"/>
        <v>4.1099999999999998E-2</v>
      </c>
      <c r="BG73" s="320">
        <f t="shared" si="43"/>
        <v>1.7399999999999999E-2</v>
      </c>
      <c r="BH73" s="320">
        <f t="shared" si="43"/>
        <v>0</v>
      </c>
      <c r="BI73" s="320">
        <f t="shared" si="43"/>
        <v>0</v>
      </c>
      <c r="BJ73" s="320">
        <f t="shared" si="43"/>
        <v>0</v>
      </c>
      <c r="BK73" s="320">
        <f t="shared" si="43"/>
        <v>0</v>
      </c>
      <c r="BL73" s="320">
        <f t="shared" si="43"/>
        <v>0</v>
      </c>
      <c r="BM73" s="320">
        <f t="shared" si="43"/>
        <v>0</v>
      </c>
      <c r="BN73" s="320">
        <f t="shared" si="43"/>
        <v>0</v>
      </c>
      <c r="BO73" s="320">
        <f t="shared" si="43"/>
        <v>0</v>
      </c>
      <c r="BP73" s="320">
        <f t="shared" si="43"/>
        <v>0</v>
      </c>
      <c r="BQ73" s="320">
        <f t="shared" si="43"/>
        <v>0</v>
      </c>
      <c r="BR73" s="320">
        <f t="shared" si="43"/>
        <v>0</v>
      </c>
      <c r="BS73" s="186"/>
      <c r="BT73" s="186"/>
      <c r="BU73" s="186"/>
      <c r="BV73" s="186"/>
      <c r="BW73" s="186"/>
      <c r="BX73" s="186"/>
      <c r="BY73" s="186"/>
      <c r="BZ73" s="186"/>
      <c r="CA73" s="186"/>
      <c r="CB73" s="186"/>
      <c r="CC73" s="186"/>
      <c r="CD73" s="186"/>
      <c r="CE73" s="186"/>
      <c r="CF73" s="186"/>
      <c r="CG73" s="186"/>
      <c r="CH73" s="186"/>
      <c r="CI73" s="186"/>
      <c r="CJ73" s="186"/>
      <c r="CK73" s="186"/>
      <c r="CL73" s="186"/>
      <c r="CM73" s="186"/>
      <c r="CN73" s="186"/>
      <c r="CO73" s="186"/>
      <c r="CP73" s="186"/>
      <c r="CQ73" s="186"/>
      <c r="CR73" s="186"/>
      <c r="CS73" s="186"/>
      <c r="CT73" s="186"/>
      <c r="CU73" s="186"/>
      <c r="CV73" s="186"/>
      <c r="CW73" s="186"/>
      <c r="CX73" s="186"/>
      <c r="CY73" s="186"/>
      <c r="CZ73" s="186"/>
      <c r="DA73" s="186"/>
      <c r="DB73" s="186"/>
      <c r="DC73" s="186"/>
      <c r="DD73" s="186"/>
      <c r="DE73" s="186"/>
      <c r="DF73" s="186"/>
      <c r="DG73" s="186"/>
      <c r="DH73" s="186"/>
      <c r="DI73" s="186"/>
      <c r="DJ73" s="186"/>
      <c r="DK73" s="186"/>
      <c r="DL73" s="186"/>
      <c r="DM73" s="186"/>
      <c r="DN73" s="186"/>
      <c r="DO73" s="186"/>
      <c r="DP73" s="186"/>
      <c r="DQ73" s="186"/>
      <c r="DR73" s="186"/>
      <c r="DS73" s="186"/>
      <c r="DT73" s="186"/>
      <c r="DU73" s="186"/>
      <c r="DV73" s="186"/>
      <c r="DW73" s="186"/>
      <c r="DX73" s="186"/>
      <c r="DY73" s="186"/>
      <c r="DZ73" s="186"/>
      <c r="EA73" s="186"/>
      <c r="EB73" s="186"/>
      <c r="EC73" s="186"/>
      <c r="ED73" s="186"/>
      <c r="EE73" s="186"/>
      <c r="EF73" s="186"/>
      <c r="EG73" s="186"/>
      <c r="EH73" s="186"/>
      <c r="EI73" s="186"/>
      <c r="EJ73" s="186"/>
      <c r="EK73" s="186"/>
      <c r="EL73" s="186"/>
      <c r="EM73" s="186"/>
      <c r="EN73" s="186"/>
      <c r="EO73" s="186"/>
      <c r="EP73" s="186"/>
      <c r="EQ73" s="186"/>
      <c r="ER73" s="186"/>
      <c r="ES73" s="186"/>
      <c r="ET73" s="186"/>
      <c r="EU73" s="186"/>
      <c r="EV73" s="186"/>
      <c r="EW73" s="186"/>
      <c r="EX73" s="186"/>
      <c r="EY73" s="186"/>
      <c r="EZ73" s="186"/>
      <c r="FA73" s="186"/>
      <c r="FB73" s="186"/>
      <c r="FC73" s="186"/>
      <c r="FD73" s="186"/>
      <c r="FE73" s="186"/>
      <c r="FF73" s="186"/>
      <c r="FG73" s="186"/>
      <c r="FH73" s="186"/>
      <c r="FI73" s="186"/>
      <c r="FJ73" s="186"/>
      <c r="FK73" s="186"/>
      <c r="FL73" s="186"/>
      <c r="FM73" s="186"/>
      <c r="FN73" s="186"/>
      <c r="FO73" s="186"/>
      <c r="FP73" s="186"/>
      <c r="FQ73" s="186"/>
      <c r="FR73" s="186"/>
      <c r="FS73" s="186"/>
      <c r="FT73" s="186"/>
      <c r="FU73" s="186"/>
      <c r="FV73" s="186"/>
      <c r="FW73" s="186"/>
      <c r="FX73" s="186"/>
      <c r="FY73" s="186"/>
      <c r="FZ73" s="186"/>
      <c r="GA73" s="186"/>
      <c r="GB73" s="186"/>
      <c r="GC73" s="186"/>
      <c r="GD73" s="186"/>
      <c r="GE73" s="186"/>
      <c r="GF73" s="186"/>
      <c r="GG73" s="186"/>
      <c r="GH73" s="186"/>
      <c r="GI73" s="186"/>
      <c r="GJ73" s="186"/>
      <c r="GK73" s="186"/>
      <c r="GL73" s="186"/>
      <c r="GM73" s="186"/>
      <c r="GN73" s="186"/>
      <c r="GO73" s="186"/>
      <c r="GP73" s="186"/>
      <c r="GQ73" s="186"/>
      <c r="GR73" s="186"/>
      <c r="GS73" s="186"/>
      <c r="GT73" s="186"/>
      <c r="GU73" s="186"/>
      <c r="GV73" s="186"/>
      <c r="GW73" s="186"/>
      <c r="GX73" s="186"/>
      <c r="GY73" s="186"/>
      <c r="GZ73" s="186"/>
      <c r="HA73" s="186"/>
      <c r="HB73" s="186"/>
      <c r="HC73" s="186"/>
      <c r="HD73" s="186"/>
      <c r="HE73" s="186"/>
      <c r="HF73" s="186"/>
      <c r="HG73" s="186"/>
      <c r="HH73" s="186"/>
      <c r="HI73" s="186"/>
      <c r="HJ73" s="186"/>
      <c r="HK73" s="186"/>
      <c r="HL73" s="186"/>
      <c r="HM73" s="186"/>
      <c r="HN73" s="186"/>
      <c r="HO73" s="186"/>
      <c r="HP73" s="186"/>
      <c r="HQ73" s="186"/>
      <c r="HR73" s="186"/>
      <c r="HS73" s="186"/>
      <c r="HT73" s="186"/>
      <c r="HU73" s="186"/>
      <c r="HV73" s="186"/>
      <c r="HW73" s="186"/>
      <c r="HX73" s="186"/>
      <c r="HY73" s="186"/>
      <c r="HZ73" s="186"/>
      <c r="IA73" s="186"/>
      <c r="IB73" s="186"/>
      <c r="IC73" s="186"/>
      <c r="ID73" s="186"/>
      <c r="IE73" s="186"/>
      <c r="IF73" s="186"/>
      <c r="IG73" s="186"/>
      <c r="IH73" s="186"/>
      <c r="II73" s="186"/>
      <c r="IJ73" s="186"/>
      <c r="IK73" s="186"/>
      <c r="IL73" s="186"/>
      <c r="IM73" s="186"/>
      <c r="IN73" s="186"/>
      <c r="IO73" s="186"/>
      <c r="IP73" s="186"/>
      <c r="IQ73" s="186"/>
      <c r="IR73" s="186"/>
      <c r="IS73" s="186"/>
      <c r="IT73" s="186"/>
      <c r="IU73" s="186"/>
      <c r="IV73" s="186"/>
    </row>
    <row r="74" spans="1:256" s="187" customFormat="1" ht="12.75" customHeight="1" x14ac:dyDescent="0.2">
      <c r="A74" s="319" t="s">
        <v>35</v>
      </c>
      <c r="B74" s="320" t="s">
        <v>36</v>
      </c>
      <c r="C74" s="320">
        <v>0</v>
      </c>
      <c r="D74" s="320">
        <v>0</v>
      </c>
      <c r="E74" s="320">
        <v>0</v>
      </c>
      <c r="F74" s="320">
        <v>0</v>
      </c>
      <c r="G74" s="320">
        <v>0</v>
      </c>
      <c r="H74" s="320">
        <v>0</v>
      </c>
      <c r="I74" s="320">
        <v>0</v>
      </c>
      <c r="J74" s="320">
        <v>0</v>
      </c>
      <c r="K74" s="320">
        <v>0</v>
      </c>
      <c r="L74" s="320">
        <v>0</v>
      </c>
      <c r="M74" s="320">
        <v>0</v>
      </c>
      <c r="N74" s="320">
        <v>0</v>
      </c>
      <c r="O74" s="320" t="s">
        <v>36</v>
      </c>
      <c r="P74" s="320">
        <v>0</v>
      </c>
      <c r="Q74" s="320">
        <v>0</v>
      </c>
      <c r="R74" s="320">
        <v>0</v>
      </c>
      <c r="S74" s="320">
        <v>0</v>
      </c>
      <c r="T74" s="320">
        <v>0</v>
      </c>
      <c r="U74" s="320">
        <v>0</v>
      </c>
      <c r="V74" s="320">
        <v>0</v>
      </c>
      <c r="W74" s="320">
        <v>0</v>
      </c>
      <c r="X74" s="320">
        <v>0</v>
      </c>
      <c r="Y74" s="320">
        <v>0</v>
      </c>
      <c r="Z74" s="320">
        <v>0</v>
      </c>
      <c r="AA74" s="320">
        <v>1.8867924528301886E-2</v>
      </c>
      <c r="AB74" s="320" t="s">
        <v>36</v>
      </c>
      <c r="AC74" s="320">
        <v>1.9607843137254902E-2</v>
      </c>
      <c r="AD74" s="320">
        <v>2.7777777777777776E-2</v>
      </c>
      <c r="AE74" s="320">
        <v>2.5000000000000001E-2</v>
      </c>
      <c r="AF74" s="320">
        <v>0</v>
      </c>
      <c r="AG74" s="320">
        <v>2.3255813953488372E-2</v>
      </c>
      <c r="AH74" s="320">
        <v>2.2222222222222223E-2</v>
      </c>
      <c r="AI74" s="321" t="s">
        <v>37</v>
      </c>
      <c r="AJ74" s="320">
        <v>0</v>
      </c>
      <c r="AK74" s="320">
        <v>0</v>
      </c>
      <c r="AL74" s="320">
        <v>0</v>
      </c>
      <c r="AM74" s="320">
        <v>0</v>
      </c>
      <c r="AN74" s="320">
        <v>0</v>
      </c>
      <c r="AO74" s="320">
        <v>5.128205128205128E-2</v>
      </c>
      <c r="AP74" s="320" t="str">
        <f t="shared" ref="AP74:BA74" si="44">AP17</f>
        <v>&lt; 5%</v>
      </c>
      <c r="AQ74" s="320">
        <f t="shared" si="44"/>
        <v>0</v>
      </c>
      <c r="AR74" s="320">
        <f t="shared" si="44"/>
        <v>0</v>
      </c>
      <c r="AS74" s="320">
        <f t="shared" si="44"/>
        <v>0</v>
      </c>
      <c r="AT74" s="320">
        <f t="shared" si="44"/>
        <v>0</v>
      </c>
      <c r="AU74" s="320">
        <f t="shared" si="44"/>
        <v>2.3255813953488372E-2</v>
      </c>
      <c r="AV74" s="320">
        <f t="shared" si="44"/>
        <v>2.4390243902439025E-2</v>
      </c>
      <c r="AW74" s="320">
        <f t="shared" si="44"/>
        <v>2.5000000000000001E-2</v>
      </c>
      <c r="AX74" s="320">
        <f t="shared" si="44"/>
        <v>2.9411764705882353E-2</v>
      </c>
      <c r="AY74" s="320">
        <f t="shared" si="44"/>
        <v>0</v>
      </c>
      <c r="AZ74" s="320">
        <f t="shared" si="44"/>
        <v>0</v>
      </c>
      <c r="BA74" s="320">
        <f t="shared" si="44"/>
        <v>0</v>
      </c>
      <c r="BB74" s="323" t="s">
        <v>38</v>
      </c>
      <c r="BC74" s="320" t="str">
        <f t="shared" ref="BC74:BR74" si="45">BC17</f>
        <v>&lt; 5%</v>
      </c>
      <c r="BD74" s="320">
        <f t="shared" si="45"/>
        <v>0</v>
      </c>
      <c r="BE74" s="320">
        <f t="shared" si="45"/>
        <v>0</v>
      </c>
      <c r="BF74" s="320">
        <f t="shared" si="45"/>
        <v>0.02</v>
      </c>
      <c r="BG74" s="320">
        <f t="shared" si="45"/>
        <v>0</v>
      </c>
      <c r="BH74" s="320">
        <f t="shared" si="45"/>
        <v>0</v>
      </c>
      <c r="BI74" s="320">
        <f t="shared" si="45"/>
        <v>0</v>
      </c>
      <c r="BJ74" s="320">
        <f t="shared" si="45"/>
        <v>0</v>
      </c>
      <c r="BK74" s="320">
        <f t="shared" si="45"/>
        <v>0</v>
      </c>
      <c r="BL74" s="320">
        <f t="shared" si="45"/>
        <v>0</v>
      </c>
      <c r="BM74" s="320">
        <f t="shared" si="45"/>
        <v>0</v>
      </c>
      <c r="BN74" s="320">
        <f t="shared" si="45"/>
        <v>0</v>
      </c>
      <c r="BO74" s="320">
        <f t="shared" si="45"/>
        <v>0</v>
      </c>
      <c r="BP74" s="320">
        <f t="shared" si="45"/>
        <v>0</v>
      </c>
      <c r="BQ74" s="320">
        <f t="shared" si="45"/>
        <v>0</v>
      </c>
      <c r="BR74" s="320">
        <f t="shared" si="45"/>
        <v>0</v>
      </c>
      <c r="BS74" s="186"/>
      <c r="BT74" s="186"/>
      <c r="BU74" s="186"/>
      <c r="BV74" s="186"/>
      <c r="BW74" s="186"/>
      <c r="BX74" s="186"/>
      <c r="BY74" s="186"/>
      <c r="BZ74" s="186"/>
      <c r="CA74" s="186"/>
      <c r="CB74" s="186"/>
      <c r="CC74" s="186"/>
      <c r="CD74" s="186"/>
      <c r="CE74" s="186"/>
      <c r="CF74" s="186"/>
      <c r="CG74" s="186"/>
      <c r="CH74" s="186"/>
      <c r="CI74" s="186"/>
      <c r="CJ74" s="186"/>
      <c r="CK74" s="186"/>
      <c r="CL74" s="186"/>
      <c r="CM74" s="186"/>
      <c r="CN74" s="186"/>
      <c r="CO74" s="186"/>
      <c r="CP74" s="186"/>
      <c r="CQ74" s="186"/>
      <c r="CR74" s="186"/>
      <c r="CS74" s="186"/>
      <c r="CT74" s="186"/>
      <c r="CU74" s="186"/>
      <c r="CV74" s="186"/>
      <c r="CW74" s="186"/>
      <c r="CX74" s="186"/>
      <c r="CY74" s="186"/>
      <c r="CZ74" s="186"/>
      <c r="DA74" s="186"/>
      <c r="DB74" s="186"/>
      <c r="DC74" s="186"/>
      <c r="DD74" s="186"/>
      <c r="DE74" s="186"/>
      <c r="DF74" s="186"/>
      <c r="DG74" s="186"/>
      <c r="DH74" s="186"/>
      <c r="DI74" s="186"/>
      <c r="DJ74" s="186"/>
      <c r="DK74" s="186"/>
      <c r="DL74" s="186"/>
      <c r="DM74" s="186"/>
      <c r="DN74" s="186"/>
      <c r="DO74" s="186"/>
      <c r="DP74" s="186"/>
      <c r="DQ74" s="186"/>
      <c r="DR74" s="186"/>
      <c r="DS74" s="186"/>
      <c r="DT74" s="186"/>
      <c r="DU74" s="186"/>
      <c r="DV74" s="186"/>
      <c r="DW74" s="186"/>
      <c r="DX74" s="186"/>
      <c r="DY74" s="186"/>
      <c r="DZ74" s="186"/>
      <c r="EA74" s="186"/>
      <c r="EB74" s="186"/>
      <c r="EC74" s="186"/>
      <c r="ED74" s="186"/>
      <c r="EE74" s="186"/>
      <c r="EF74" s="186"/>
      <c r="EG74" s="186"/>
      <c r="EH74" s="186"/>
      <c r="EI74" s="186"/>
      <c r="EJ74" s="186"/>
      <c r="EK74" s="186"/>
      <c r="EL74" s="186"/>
      <c r="EM74" s="186"/>
      <c r="EN74" s="186"/>
      <c r="EO74" s="186"/>
      <c r="EP74" s="186"/>
      <c r="EQ74" s="186"/>
      <c r="ER74" s="186"/>
      <c r="ES74" s="186"/>
      <c r="ET74" s="186"/>
      <c r="EU74" s="186"/>
      <c r="EV74" s="186"/>
      <c r="EW74" s="186"/>
      <c r="EX74" s="186"/>
      <c r="EY74" s="186"/>
      <c r="EZ74" s="186"/>
      <c r="FA74" s="186"/>
      <c r="FB74" s="186"/>
      <c r="FC74" s="186"/>
      <c r="FD74" s="186"/>
      <c r="FE74" s="186"/>
      <c r="FF74" s="186"/>
      <c r="FG74" s="186"/>
      <c r="FH74" s="186"/>
      <c r="FI74" s="186"/>
      <c r="FJ74" s="186"/>
      <c r="FK74" s="186"/>
      <c r="FL74" s="186"/>
      <c r="FM74" s="186"/>
      <c r="FN74" s="186"/>
      <c r="FO74" s="186"/>
      <c r="FP74" s="186"/>
      <c r="FQ74" s="186"/>
      <c r="FR74" s="186"/>
      <c r="FS74" s="186"/>
      <c r="FT74" s="186"/>
      <c r="FU74" s="186"/>
      <c r="FV74" s="186"/>
      <c r="FW74" s="186"/>
      <c r="FX74" s="186"/>
      <c r="FY74" s="186"/>
      <c r="FZ74" s="186"/>
      <c r="GA74" s="186"/>
      <c r="GB74" s="186"/>
      <c r="GC74" s="186"/>
      <c r="GD74" s="186"/>
      <c r="GE74" s="186"/>
      <c r="GF74" s="186"/>
      <c r="GG74" s="186"/>
      <c r="GH74" s="186"/>
      <c r="GI74" s="186"/>
      <c r="GJ74" s="186"/>
      <c r="GK74" s="186"/>
      <c r="GL74" s="186"/>
      <c r="GM74" s="186"/>
      <c r="GN74" s="186"/>
      <c r="GO74" s="186"/>
      <c r="GP74" s="186"/>
      <c r="GQ74" s="186"/>
      <c r="GR74" s="186"/>
      <c r="GS74" s="186"/>
      <c r="GT74" s="186"/>
      <c r="GU74" s="186"/>
      <c r="GV74" s="186"/>
      <c r="GW74" s="186"/>
      <c r="GX74" s="186"/>
      <c r="GY74" s="186"/>
      <c r="GZ74" s="186"/>
      <c r="HA74" s="186"/>
      <c r="HB74" s="186"/>
      <c r="HC74" s="186"/>
      <c r="HD74" s="186"/>
      <c r="HE74" s="186"/>
      <c r="HF74" s="186"/>
      <c r="HG74" s="186"/>
      <c r="HH74" s="186"/>
      <c r="HI74" s="186"/>
      <c r="HJ74" s="186"/>
      <c r="HK74" s="186"/>
      <c r="HL74" s="186"/>
      <c r="HM74" s="186"/>
      <c r="HN74" s="186"/>
      <c r="HO74" s="186"/>
      <c r="HP74" s="186"/>
      <c r="HQ74" s="186"/>
      <c r="HR74" s="186"/>
      <c r="HS74" s="186"/>
      <c r="HT74" s="186"/>
      <c r="HU74" s="186"/>
      <c r="HV74" s="186"/>
      <c r="HW74" s="186"/>
      <c r="HX74" s="186"/>
      <c r="HY74" s="186"/>
      <c r="HZ74" s="186"/>
      <c r="IA74" s="186"/>
      <c r="IB74" s="186"/>
      <c r="IC74" s="186"/>
      <c r="ID74" s="186"/>
      <c r="IE74" s="186"/>
      <c r="IF74" s="186"/>
      <c r="IG74" s="186"/>
      <c r="IH74" s="186"/>
      <c r="II74" s="186"/>
      <c r="IJ74" s="186"/>
      <c r="IK74" s="186"/>
      <c r="IL74" s="186"/>
      <c r="IM74" s="186"/>
      <c r="IN74" s="186"/>
      <c r="IO74" s="186"/>
      <c r="IP74" s="186"/>
      <c r="IQ74" s="186"/>
      <c r="IR74" s="186"/>
      <c r="IS74" s="186"/>
      <c r="IT74" s="186"/>
      <c r="IU74" s="186"/>
      <c r="IV74" s="186"/>
    </row>
    <row r="75" spans="1:256" s="187" customFormat="1" ht="12.75" customHeight="1" x14ac:dyDescent="0.2">
      <c r="A75" s="319" t="s">
        <v>41</v>
      </c>
      <c r="B75" s="320" t="s">
        <v>42</v>
      </c>
      <c r="C75" s="320">
        <v>0</v>
      </c>
      <c r="D75" s="320">
        <v>0</v>
      </c>
      <c r="E75" s="320">
        <v>0</v>
      </c>
      <c r="F75" s="320">
        <v>2.4509803921568627E-3</v>
      </c>
      <c r="G75" s="320">
        <v>0</v>
      </c>
      <c r="H75" s="320">
        <v>3.0303030303030304E-2</v>
      </c>
      <c r="I75" s="320">
        <v>0.125</v>
      </c>
      <c r="J75" s="320">
        <v>0.14122137404580154</v>
      </c>
      <c r="K75" s="320">
        <v>9.9630996309963096E-2</v>
      </c>
      <c r="L75" s="320">
        <v>0.11872146118721461</v>
      </c>
      <c r="M75" s="320">
        <v>0.33980582524271846</v>
      </c>
      <c r="N75" s="320">
        <v>0.17511520737327188</v>
      </c>
      <c r="O75" s="320" t="s">
        <v>42</v>
      </c>
      <c r="P75" s="320">
        <v>5.4166666666666669E-2</v>
      </c>
      <c r="Q75" s="320">
        <v>1.2853470437017995E-2</v>
      </c>
      <c r="R75" s="320">
        <v>1.8018018018018018E-2</v>
      </c>
      <c r="S75" s="320">
        <v>4.4776119402985072E-2</v>
      </c>
      <c r="T75" s="320">
        <v>0</v>
      </c>
      <c r="U75" s="320">
        <v>3.5353535353535352E-2</v>
      </c>
      <c r="V75" s="320">
        <v>1.0526315789473684E-2</v>
      </c>
      <c r="W75" s="320">
        <v>5.1813471502590676E-3</v>
      </c>
      <c r="X75" s="320">
        <v>0</v>
      </c>
      <c r="Y75" s="320">
        <v>1.0676156583629894E-2</v>
      </c>
      <c r="Z75" s="320">
        <v>0</v>
      </c>
      <c r="AA75" s="320">
        <v>9.8360655737704916E-2</v>
      </c>
      <c r="AB75" s="320" t="s">
        <v>42</v>
      </c>
      <c r="AC75" s="320">
        <v>0</v>
      </c>
      <c r="AD75" s="320">
        <v>0.1396508728179551</v>
      </c>
      <c r="AE75" s="320">
        <v>0.29292929292929293</v>
      </c>
      <c r="AF75" s="320">
        <v>0.11055276381909548</v>
      </c>
      <c r="AG75" s="320">
        <v>4.0100250626566414E-2</v>
      </c>
      <c r="AH75" s="320">
        <v>8.8888888888888889E-3</v>
      </c>
      <c r="AI75" s="321" t="s">
        <v>43</v>
      </c>
      <c r="AJ75" s="320">
        <v>8.9999999999999993E-3</v>
      </c>
      <c r="AK75" s="320">
        <v>8.9820359281437123E-3</v>
      </c>
      <c r="AL75" s="320">
        <v>1.1389521640091117E-2</v>
      </c>
      <c r="AM75" s="320">
        <v>2.4813895781637717E-3</v>
      </c>
      <c r="AN75" s="320">
        <v>6.9605568445475635E-3</v>
      </c>
      <c r="AO75" s="320">
        <v>0</v>
      </c>
      <c r="AP75" s="320" t="str">
        <f t="shared" ref="AP75:BA75" si="46">AP21</f>
        <v>≤ 1%</v>
      </c>
      <c r="AQ75" s="320">
        <f t="shared" si="46"/>
        <v>0</v>
      </c>
      <c r="AR75" s="320">
        <f t="shared" si="46"/>
        <v>0</v>
      </c>
      <c r="AS75" s="320">
        <f t="shared" si="46"/>
        <v>0</v>
      </c>
      <c r="AT75" s="320">
        <f t="shared" si="46"/>
        <v>0</v>
      </c>
      <c r="AU75" s="320">
        <f t="shared" si="46"/>
        <v>0</v>
      </c>
      <c r="AV75" s="320">
        <f t="shared" si="46"/>
        <v>2.2075055187637969E-3</v>
      </c>
      <c r="AW75" s="320">
        <f t="shared" si="46"/>
        <v>0</v>
      </c>
      <c r="AX75" s="320">
        <f t="shared" si="46"/>
        <v>0</v>
      </c>
      <c r="AY75" s="320">
        <f t="shared" si="46"/>
        <v>0</v>
      </c>
      <c r="AZ75" s="320">
        <f t="shared" si="46"/>
        <v>0</v>
      </c>
      <c r="BA75" s="320">
        <f t="shared" si="46"/>
        <v>0</v>
      </c>
      <c r="BB75" s="323" t="s">
        <v>44</v>
      </c>
      <c r="BC75" s="320" t="str">
        <f t="shared" ref="BC75:BR75" si="47">BC21</f>
        <v>≤ 7%</v>
      </c>
      <c r="BD75" s="320">
        <f t="shared" si="47"/>
        <v>0</v>
      </c>
      <c r="BE75" s="320">
        <f t="shared" si="47"/>
        <v>0</v>
      </c>
      <c r="BF75" s="320">
        <f t="shared" si="47"/>
        <v>0</v>
      </c>
      <c r="BG75" s="320">
        <f t="shared" si="47"/>
        <v>0</v>
      </c>
      <c r="BH75" s="320">
        <f t="shared" si="47"/>
        <v>0</v>
      </c>
      <c r="BI75" s="320">
        <f t="shared" si="47"/>
        <v>0</v>
      </c>
      <c r="BJ75" s="320">
        <f t="shared" si="47"/>
        <v>0</v>
      </c>
      <c r="BK75" s="320">
        <f t="shared" si="47"/>
        <v>0</v>
      </c>
      <c r="BL75" s="320">
        <f t="shared" si="47"/>
        <v>0</v>
      </c>
      <c r="BM75" s="320">
        <f t="shared" si="47"/>
        <v>0</v>
      </c>
      <c r="BN75" s="320">
        <f t="shared" si="47"/>
        <v>0</v>
      </c>
      <c r="BO75" s="320">
        <f t="shared" si="47"/>
        <v>0</v>
      </c>
      <c r="BP75" s="320">
        <f t="shared" si="47"/>
        <v>0</v>
      </c>
      <c r="BQ75" s="320">
        <f t="shared" si="47"/>
        <v>0</v>
      </c>
      <c r="BR75" s="320">
        <f t="shared" si="47"/>
        <v>0</v>
      </c>
      <c r="BS75" s="186"/>
      <c r="BT75" s="186"/>
      <c r="BU75" s="186"/>
      <c r="BV75" s="186"/>
      <c r="BW75" s="186"/>
      <c r="BX75" s="186"/>
      <c r="BY75" s="186"/>
      <c r="BZ75" s="186"/>
      <c r="CA75" s="186"/>
      <c r="CB75" s="186"/>
      <c r="CC75" s="186"/>
      <c r="CD75" s="186"/>
      <c r="CE75" s="186"/>
      <c r="CF75" s="186"/>
      <c r="CG75" s="186"/>
      <c r="CH75" s="186"/>
      <c r="CI75" s="186"/>
      <c r="CJ75" s="186"/>
      <c r="CK75" s="186"/>
      <c r="CL75" s="186"/>
      <c r="CM75" s="186"/>
      <c r="CN75" s="186"/>
      <c r="CO75" s="186"/>
      <c r="CP75" s="186"/>
      <c r="CQ75" s="186"/>
      <c r="CR75" s="186"/>
      <c r="CS75" s="186"/>
      <c r="CT75" s="186"/>
      <c r="CU75" s="186"/>
      <c r="CV75" s="186"/>
      <c r="CW75" s="186"/>
      <c r="CX75" s="186"/>
      <c r="CY75" s="186"/>
      <c r="CZ75" s="186"/>
      <c r="DA75" s="186"/>
      <c r="DB75" s="186"/>
      <c r="DC75" s="186"/>
      <c r="DD75" s="186"/>
      <c r="DE75" s="186"/>
      <c r="DF75" s="186"/>
      <c r="DG75" s="186"/>
      <c r="DH75" s="186"/>
      <c r="DI75" s="186"/>
      <c r="DJ75" s="186"/>
      <c r="DK75" s="186"/>
      <c r="DL75" s="186"/>
      <c r="DM75" s="186"/>
      <c r="DN75" s="186"/>
      <c r="DO75" s="186"/>
      <c r="DP75" s="186"/>
      <c r="DQ75" s="186"/>
      <c r="DR75" s="186"/>
      <c r="DS75" s="186"/>
      <c r="DT75" s="186"/>
      <c r="DU75" s="186"/>
      <c r="DV75" s="186"/>
      <c r="DW75" s="186"/>
      <c r="DX75" s="186"/>
      <c r="DY75" s="186"/>
      <c r="DZ75" s="186"/>
      <c r="EA75" s="186"/>
      <c r="EB75" s="186"/>
      <c r="EC75" s="186"/>
      <c r="ED75" s="186"/>
      <c r="EE75" s="186"/>
      <c r="EF75" s="186"/>
      <c r="EG75" s="186"/>
      <c r="EH75" s="186"/>
      <c r="EI75" s="186"/>
      <c r="EJ75" s="186"/>
      <c r="EK75" s="186"/>
      <c r="EL75" s="186"/>
      <c r="EM75" s="186"/>
      <c r="EN75" s="186"/>
      <c r="EO75" s="186"/>
      <c r="EP75" s="186"/>
      <c r="EQ75" s="186"/>
      <c r="ER75" s="186"/>
      <c r="ES75" s="186"/>
      <c r="ET75" s="186"/>
      <c r="EU75" s="186"/>
      <c r="EV75" s="186"/>
      <c r="EW75" s="186"/>
      <c r="EX75" s="186"/>
      <c r="EY75" s="186"/>
      <c r="EZ75" s="186"/>
      <c r="FA75" s="186"/>
      <c r="FB75" s="186"/>
      <c r="FC75" s="186"/>
      <c r="FD75" s="186"/>
      <c r="FE75" s="186"/>
      <c r="FF75" s="186"/>
      <c r="FG75" s="186"/>
      <c r="FH75" s="186"/>
      <c r="FI75" s="186"/>
      <c r="FJ75" s="186"/>
      <c r="FK75" s="186"/>
      <c r="FL75" s="186"/>
      <c r="FM75" s="186"/>
      <c r="FN75" s="186"/>
      <c r="FO75" s="186"/>
      <c r="FP75" s="186"/>
      <c r="FQ75" s="186"/>
      <c r="FR75" s="186"/>
      <c r="FS75" s="186"/>
      <c r="FT75" s="186"/>
      <c r="FU75" s="186"/>
      <c r="FV75" s="186"/>
      <c r="FW75" s="186"/>
      <c r="FX75" s="186"/>
      <c r="FY75" s="186"/>
      <c r="FZ75" s="186"/>
      <c r="GA75" s="186"/>
      <c r="GB75" s="186"/>
      <c r="GC75" s="186"/>
      <c r="GD75" s="186"/>
      <c r="GE75" s="186"/>
      <c r="GF75" s="186"/>
      <c r="GG75" s="186"/>
      <c r="GH75" s="186"/>
      <c r="GI75" s="186"/>
      <c r="GJ75" s="186"/>
      <c r="GK75" s="186"/>
      <c r="GL75" s="186"/>
      <c r="GM75" s="186"/>
      <c r="GN75" s="186"/>
      <c r="GO75" s="186"/>
      <c r="GP75" s="186"/>
      <c r="GQ75" s="186"/>
      <c r="GR75" s="186"/>
      <c r="GS75" s="186"/>
      <c r="GT75" s="186"/>
      <c r="GU75" s="186"/>
      <c r="GV75" s="186"/>
      <c r="GW75" s="186"/>
      <c r="GX75" s="186"/>
      <c r="GY75" s="186"/>
      <c r="GZ75" s="186"/>
      <c r="HA75" s="186"/>
      <c r="HB75" s="186"/>
      <c r="HC75" s="186"/>
      <c r="HD75" s="186"/>
      <c r="HE75" s="186"/>
      <c r="HF75" s="186"/>
      <c r="HG75" s="186"/>
      <c r="HH75" s="186"/>
      <c r="HI75" s="186"/>
      <c r="HJ75" s="186"/>
      <c r="HK75" s="186"/>
      <c r="HL75" s="186"/>
      <c r="HM75" s="186"/>
      <c r="HN75" s="186"/>
      <c r="HO75" s="186"/>
      <c r="HP75" s="186"/>
      <c r="HQ75" s="186"/>
      <c r="HR75" s="186"/>
      <c r="HS75" s="186"/>
      <c r="HT75" s="186"/>
      <c r="HU75" s="186"/>
      <c r="HV75" s="186"/>
      <c r="HW75" s="186"/>
      <c r="HX75" s="186"/>
      <c r="HY75" s="186"/>
      <c r="HZ75" s="186"/>
      <c r="IA75" s="186"/>
      <c r="IB75" s="186"/>
      <c r="IC75" s="186"/>
      <c r="ID75" s="186"/>
      <c r="IE75" s="186"/>
      <c r="IF75" s="186"/>
      <c r="IG75" s="186"/>
      <c r="IH75" s="186"/>
      <c r="II75" s="186"/>
      <c r="IJ75" s="186"/>
      <c r="IK75" s="186"/>
      <c r="IL75" s="186"/>
      <c r="IM75" s="186"/>
      <c r="IN75" s="186"/>
      <c r="IO75" s="186"/>
      <c r="IP75" s="186"/>
      <c r="IQ75" s="186"/>
      <c r="IR75" s="186"/>
      <c r="IS75" s="186"/>
      <c r="IT75" s="186"/>
      <c r="IU75" s="186"/>
      <c r="IV75" s="186"/>
    </row>
    <row r="76" spans="1:256" s="187" customFormat="1" ht="12.75" customHeight="1" x14ac:dyDescent="0.2">
      <c r="A76" s="319" t="s">
        <v>48</v>
      </c>
      <c r="B76" s="320" t="s">
        <v>36</v>
      </c>
      <c r="C76" s="320">
        <v>2.967359050445104E-2</v>
      </c>
      <c r="D76" s="320">
        <v>2.5936599423631124E-2</v>
      </c>
      <c r="E76" s="320">
        <v>4.779411764705882E-2</v>
      </c>
      <c r="F76" s="320">
        <v>0</v>
      </c>
      <c r="G76" s="320">
        <v>0</v>
      </c>
      <c r="H76" s="320">
        <v>0</v>
      </c>
      <c r="I76" s="320">
        <v>0</v>
      </c>
      <c r="J76" s="320">
        <v>0</v>
      </c>
      <c r="K76" s="320">
        <v>0</v>
      </c>
      <c r="L76" s="320">
        <v>0</v>
      </c>
      <c r="M76" s="320">
        <v>0</v>
      </c>
      <c r="N76" s="320">
        <v>4.3478260869565216E-2</v>
      </c>
      <c r="O76" s="320" t="s">
        <v>36</v>
      </c>
      <c r="P76" s="320">
        <v>6.6147859922178989E-2</v>
      </c>
      <c r="Q76" s="320">
        <v>3.0434782608695653E-2</v>
      </c>
      <c r="R76" s="320">
        <v>2.9411764705882353E-2</v>
      </c>
      <c r="S76" s="320">
        <v>0</v>
      </c>
      <c r="T76" s="320">
        <v>0</v>
      </c>
      <c r="U76" s="320">
        <v>0</v>
      </c>
      <c r="V76" s="320">
        <v>0</v>
      </c>
      <c r="W76" s="320">
        <v>1.8691588785046728E-2</v>
      </c>
      <c r="X76" s="320">
        <v>9.5588235294117641E-2</v>
      </c>
      <c r="Y76" s="320">
        <v>4.4117647058823532E-2</v>
      </c>
      <c r="Z76" s="320">
        <v>9.8484848484848481E-2</v>
      </c>
      <c r="AA76" s="320">
        <v>3.875968992248062E-2</v>
      </c>
      <c r="AB76" s="320" t="s">
        <v>36</v>
      </c>
      <c r="AC76" s="320">
        <v>2.1052631578947368E-2</v>
      </c>
      <c r="AD76" s="320">
        <v>0</v>
      </c>
      <c r="AE76" s="320">
        <v>4.4843049327354259E-3</v>
      </c>
      <c r="AF76" s="320">
        <v>6.7375886524822695E-2</v>
      </c>
      <c r="AG76" s="320">
        <v>7.4803149606299218E-2</v>
      </c>
      <c r="AH76" s="320">
        <v>4.0816326530612242E-2</v>
      </c>
      <c r="AI76" s="321" t="s">
        <v>36</v>
      </c>
      <c r="AJ76" s="320">
        <v>1.3513513513513514E-2</v>
      </c>
      <c r="AK76" s="320">
        <v>9.0634441087613302E-3</v>
      </c>
      <c r="AL76" s="320">
        <v>5.5118110236220472E-2</v>
      </c>
      <c r="AM76" s="320">
        <v>6.7796610169491525E-2</v>
      </c>
      <c r="AN76" s="320">
        <v>5.6390977443609019E-2</v>
      </c>
      <c r="AO76" s="320">
        <v>6.4102564102564097E-2</v>
      </c>
      <c r="AP76" s="320">
        <f t="shared" ref="AP76:BA76" si="48">AP28</f>
        <v>0</v>
      </c>
      <c r="AQ76" s="320">
        <f t="shared" si="48"/>
        <v>0</v>
      </c>
      <c r="AR76" s="320">
        <f t="shared" si="48"/>
        <v>0</v>
      </c>
      <c r="AS76" s="320">
        <f t="shared" si="48"/>
        <v>0</v>
      </c>
      <c r="AT76" s="320">
        <f t="shared" si="48"/>
        <v>0</v>
      </c>
      <c r="AU76" s="320">
        <f t="shared" si="48"/>
        <v>0</v>
      </c>
      <c r="AV76" s="320">
        <f t="shared" si="48"/>
        <v>0</v>
      </c>
      <c r="AW76" s="320">
        <f t="shared" si="48"/>
        <v>0</v>
      </c>
      <c r="AX76" s="320">
        <f t="shared" si="48"/>
        <v>0</v>
      </c>
      <c r="AY76" s="320">
        <f t="shared" si="48"/>
        <v>0</v>
      </c>
      <c r="AZ76" s="320">
        <f t="shared" si="48"/>
        <v>0</v>
      </c>
      <c r="BA76" s="320">
        <f t="shared" si="48"/>
        <v>0</v>
      </c>
      <c r="BB76" s="323" t="s">
        <v>51</v>
      </c>
      <c r="BC76" s="320" t="str">
        <f>BC28</f>
        <v>≤ 5%</v>
      </c>
      <c r="BD76" s="320">
        <f>BD28</f>
        <v>0</v>
      </c>
      <c r="BE76" s="320">
        <f>BE28</f>
        <v>0</v>
      </c>
      <c r="BF76" s="320">
        <f t="shared" ref="BF76:BR76" si="49">BF28</f>
        <v>2.58E-2</v>
      </c>
      <c r="BG76" s="320">
        <f t="shared" si="49"/>
        <v>7.1999999999999998E-3</v>
      </c>
      <c r="BH76" s="320">
        <f t="shared" si="49"/>
        <v>0</v>
      </c>
      <c r="BI76" s="320">
        <f t="shared" si="49"/>
        <v>0</v>
      </c>
      <c r="BJ76" s="320">
        <f t="shared" si="49"/>
        <v>0</v>
      </c>
      <c r="BK76" s="320">
        <f t="shared" si="49"/>
        <v>0</v>
      </c>
      <c r="BL76" s="320">
        <f t="shared" si="49"/>
        <v>0</v>
      </c>
      <c r="BM76" s="320">
        <f t="shared" si="49"/>
        <v>0</v>
      </c>
      <c r="BN76" s="320">
        <f t="shared" si="49"/>
        <v>0</v>
      </c>
      <c r="BO76" s="320">
        <f t="shared" si="49"/>
        <v>0</v>
      </c>
      <c r="BP76" s="320">
        <f t="shared" si="49"/>
        <v>0</v>
      </c>
      <c r="BQ76" s="320">
        <f t="shared" si="49"/>
        <v>0</v>
      </c>
      <c r="BR76" s="320">
        <f t="shared" si="49"/>
        <v>0</v>
      </c>
      <c r="BS76" s="186"/>
      <c r="BT76" s="186"/>
      <c r="BU76" s="186"/>
      <c r="BV76" s="186"/>
      <c r="BW76" s="186"/>
      <c r="BX76" s="186"/>
      <c r="BY76" s="186"/>
      <c r="BZ76" s="186"/>
      <c r="CA76" s="186"/>
      <c r="CB76" s="186"/>
      <c r="CC76" s="186"/>
      <c r="CD76" s="186"/>
      <c r="CE76" s="186"/>
      <c r="CF76" s="186"/>
      <c r="CG76" s="186"/>
      <c r="CH76" s="186"/>
      <c r="CI76" s="186"/>
      <c r="CJ76" s="186"/>
      <c r="CK76" s="186"/>
      <c r="CL76" s="186"/>
      <c r="CM76" s="186"/>
      <c r="CN76" s="186"/>
      <c r="CO76" s="186"/>
      <c r="CP76" s="186"/>
      <c r="CQ76" s="186"/>
      <c r="CR76" s="186"/>
      <c r="CS76" s="186"/>
      <c r="CT76" s="186"/>
      <c r="CU76" s="186"/>
      <c r="CV76" s="186"/>
      <c r="CW76" s="186"/>
      <c r="CX76" s="186"/>
      <c r="CY76" s="186"/>
      <c r="CZ76" s="186"/>
      <c r="DA76" s="186"/>
      <c r="DB76" s="186"/>
      <c r="DC76" s="186"/>
      <c r="DD76" s="186"/>
      <c r="DE76" s="186"/>
      <c r="DF76" s="186"/>
      <c r="DG76" s="186"/>
      <c r="DH76" s="186"/>
      <c r="DI76" s="186"/>
      <c r="DJ76" s="186"/>
      <c r="DK76" s="186"/>
      <c r="DL76" s="186"/>
      <c r="DM76" s="186"/>
      <c r="DN76" s="186"/>
      <c r="DO76" s="186"/>
      <c r="DP76" s="186"/>
      <c r="DQ76" s="186"/>
      <c r="DR76" s="186"/>
      <c r="DS76" s="186"/>
      <c r="DT76" s="186"/>
      <c r="DU76" s="186"/>
      <c r="DV76" s="186"/>
      <c r="DW76" s="186"/>
      <c r="DX76" s="186"/>
      <c r="DY76" s="186"/>
      <c r="DZ76" s="186"/>
      <c r="EA76" s="186"/>
      <c r="EB76" s="186"/>
      <c r="EC76" s="186"/>
      <c r="ED76" s="186"/>
      <c r="EE76" s="186"/>
      <c r="EF76" s="186"/>
      <c r="EG76" s="186"/>
      <c r="EH76" s="186"/>
      <c r="EI76" s="186"/>
      <c r="EJ76" s="186"/>
      <c r="EK76" s="186"/>
      <c r="EL76" s="186"/>
      <c r="EM76" s="186"/>
      <c r="EN76" s="186"/>
      <c r="EO76" s="186"/>
      <c r="EP76" s="186"/>
      <c r="EQ76" s="186"/>
      <c r="ER76" s="186"/>
      <c r="ES76" s="186"/>
      <c r="ET76" s="186"/>
      <c r="EU76" s="186"/>
      <c r="EV76" s="186"/>
      <c r="EW76" s="186"/>
      <c r="EX76" s="186"/>
      <c r="EY76" s="186"/>
      <c r="EZ76" s="186"/>
      <c r="FA76" s="186"/>
      <c r="FB76" s="186"/>
      <c r="FC76" s="186"/>
      <c r="FD76" s="186"/>
      <c r="FE76" s="186"/>
      <c r="FF76" s="186"/>
      <c r="FG76" s="186"/>
      <c r="FH76" s="186"/>
      <c r="FI76" s="186"/>
      <c r="FJ76" s="186"/>
      <c r="FK76" s="186"/>
      <c r="FL76" s="186"/>
      <c r="FM76" s="186"/>
      <c r="FN76" s="186"/>
      <c r="FO76" s="186"/>
      <c r="FP76" s="186"/>
      <c r="FQ76" s="186"/>
      <c r="FR76" s="186"/>
      <c r="FS76" s="186"/>
      <c r="FT76" s="186"/>
      <c r="FU76" s="186"/>
      <c r="FV76" s="186"/>
      <c r="FW76" s="186"/>
      <c r="FX76" s="186"/>
      <c r="FY76" s="186"/>
      <c r="FZ76" s="186"/>
      <c r="GA76" s="186"/>
      <c r="GB76" s="186"/>
      <c r="GC76" s="186"/>
      <c r="GD76" s="186"/>
      <c r="GE76" s="186"/>
      <c r="GF76" s="186"/>
      <c r="GG76" s="186"/>
      <c r="GH76" s="186"/>
      <c r="GI76" s="186"/>
      <c r="GJ76" s="186"/>
      <c r="GK76" s="186"/>
      <c r="GL76" s="186"/>
      <c r="GM76" s="186"/>
      <c r="GN76" s="186"/>
      <c r="GO76" s="186"/>
      <c r="GP76" s="186"/>
      <c r="GQ76" s="186"/>
      <c r="GR76" s="186"/>
      <c r="GS76" s="186"/>
      <c r="GT76" s="186"/>
      <c r="GU76" s="186"/>
      <c r="GV76" s="186"/>
      <c r="GW76" s="186"/>
      <c r="GX76" s="186"/>
      <c r="GY76" s="186"/>
      <c r="GZ76" s="186"/>
      <c r="HA76" s="186"/>
      <c r="HB76" s="186"/>
      <c r="HC76" s="186"/>
      <c r="HD76" s="186"/>
      <c r="HE76" s="186"/>
      <c r="HF76" s="186"/>
      <c r="HG76" s="186"/>
      <c r="HH76" s="186"/>
      <c r="HI76" s="186"/>
      <c r="HJ76" s="186"/>
      <c r="HK76" s="186"/>
      <c r="HL76" s="186"/>
      <c r="HM76" s="186"/>
      <c r="HN76" s="186"/>
      <c r="HO76" s="186"/>
      <c r="HP76" s="186"/>
      <c r="HQ76" s="186"/>
      <c r="HR76" s="186"/>
      <c r="HS76" s="186"/>
      <c r="HT76" s="186"/>
      <c r="HU76" s="186"/>
      <c r="HV76" s="186"/>
      <c r="HW76" s="186"/>
      <c r="HX76" s="186"/>
      <c r="HY76" s="186"/>
      <c r="HZ76" s="186"/>
      <c r="IA76" s="186"/>
      <c r="IB76" s="186"/>
      <c r="IC76" s="186"/>
      <c r="ID76" s="186"/>
      <c r="IE76" s="186"/>
      <c r="IF76" s="186"/>
      <c r="IG76" s="186"/>
      <c r="IH76" s="186"/>
      <c r="II76" s="186"/>
      <c r="IJ76" s="186"/>
      <c r="IK76" s="186"/>
      <c r="IL76" s="186"/>
      <c r="IM76" s="186"/>
      <c r="IN76" s="186"/>
      <c r="IO76" s="186"/>
      <c r="IP76" s="186"/>
      <c r="IQ76" s="186"/>
      <c r="IR76" s="186"/>
      <c r="IS76" s="186"/>
      <c r="IT76" s="186"/>
      <c r="IU76" s="186"/>
      <c r="IV76" s="186"/>
    </row>
    <row r="77" spans="1:256" s="187" customFormat="1" ht="12.75" customHeight="1" x14ac:dyDescent="0.2">
      <c r="A77" s="319" t="s">
        <v>62</v>
      </c>
      <c r="B77" s="320" t="s">
        <v>36</v>
      </c>
      <c r="C77" s="320">
        <v>0</v>
      </c>
      <c r="D77" s="320">
        <v>8.6455331412103754E-3</v>
      </c>
      <c r="E77" s="320">
        <v>7.3529411764705881E-3</v>
      </c>
      <c r="F77" s="320">
        <v>0</v>
      </c>
      <c r="G77" s="320">
        <v>0</v>
      </c>
      <c r="H77" s="320">
        <v>0</v>
      </c>
      <c r="I77" s="320">
        <v>0</v>
      </c>
      <c r="J77" s="320">
        <v>0</v>
      </c>
      <c r="K77" s="320">
        <v>0</v>
      </c>
      <c r="L77" s="320">
        <v>0</v>
      </c>
      <c r="M77" s="320">
        <v>0</v>
      </c>
      <c r="N77" s="320">
        <v>6.2111801242236021E-3</v>
      </c>
      <c r="O77" s="320" t="s">
        <v>36</v>
      </c>
      <c r="P77" s="320">
        <v>1.1673151750972763E-2</v>
      </c>
      <c r="Q77" s="320">
        <v>3.0434782608695653E-2</v>
      </c>
      <c r="R77" s="320">
        <v>0</v>
      </c>
      <c r="S77" s="320">
        <v>0</v>
      </c>
      <c r="T77" s="320">
        <v>0</v>
      </c>
      <c r="U77" s="320">
        <v>0</v>
      </c>
      <c r="V77" s="320">
        <v>0</v>
      </c>
      <c r="W77" s="320">
        <v>0</v>
      </c>
      <c r="X77" s="320">
        <v>7.3529411764705881E-3</v>
      </c>
      <c r="Y77" s="320">
        <v>7.3529411764705881E-3</v>
      </c>
      <c r="Z77" s="320">
        <v>1.5151515151515152E-2</v>
      </c>
      <c r="AA77" s="320">
        <v>7.7519379844961239E-3</v>
      </c>
      <c r="AB77" s="320" t="s">
        <v>36</v>
      </c>
      <c r="AC77" s="320">
        <v>0</v>
      </c>
      <c r="AD77" s="320">
        <v>0</v>
      </c>
      <c r="AE77" s="320">
        <v>0</v>
      </c>
      <c r="AF77" s="320">
        <v>0</v>
      </c>
      <c r="AG77" s="320">
        <v>0</v>
      </c>
      <c r="AH77" s="320">
        <v>4.0816326530612242E-2</v>
      </c>
      <c r="AI77" s="321" t="s">
        <v>43</v>
      </c>
      <c r="AJ77" s="320">
        <v>0</v>
      </c>
      <c r="AK77" s="320">
        <v>0</v>
      </c>
      <c r="AL77" s="320">
        <v>0</v>
      </c>
      <c r="AM77" s="320">
        <v>6.1016949152542375E-2</v>
      </c>
      <c r="AN77" s="320">
        <v>1.5037593984962405E-2</v>
      </c>
      <c r="AO77" s="320">
        <v>0</v>
      </c>
      <c r="AP77" s="320" t="str">
        <f t="shared" ref="AP77:BA77" si="50">AP37</f>
        <v>≤ 1%</v>
      </c>
      <c r="AQ77" s="320">
        <f t="shared" si="50"/>
        <v>0</v>
      </c>
      <c r="AR77" s="320">
        <f t="shared" si="50"/>
        <v>0</v>
      </c>
      <c r="AS77" s="320">
        <f t="shared" si="50"/>
        <v>0</v>
      </c>
      <c r="AT77" s="320">
        <f t="shared" si="50"/>
        <v>0</v>
      </c>
      <c r="AU77" s="320">
        <f t="shared" si="50"/>
        <v>0</v>
      </c>
      <c r="AV77" s="320">
        <f t="shared" si="50"/>
        <v>0</v>
      </c>
      <c r="AW77" s="320">
        <f t="shared" si="50"/>
        <v>0</v>
      </c>
      <c r="AX77" s="320">
        <f t="shared" si="50"/>
        <v>0</v>
      </c>
      <c r="AY77" s="320">
        <f t="shared" si="50"/>
        <v>0</v>
      </c>
      <c r="AZ77" s="320">
        <f t="shared" si="50"/>
        <v>9.3457943925233638E-3</v>
      </c>
      <c r="BA77" s="320">
        <f t="shared" si="50"/>
        <v>4.2918454935622317E-3</v>
      </c>
      <c r="BB77" s="323" t="s">
        <v>54</v>
      </c>
      <c r="BC77" s="320" t="str">
        <f>BC31</f>
        <v>&lt; 50%</v>
      </c>
      <c r="BD77" s="320">
        <f>BD31</f>
        <v>0</v>
      </c>
      <c r="BE77" s="320">
        <f>BE31</f>
        <v>1.49E-2</v>
      </c>
      <c r="BF77" s="320">
        <f t="shared" ref="BF77:BR77" si="51">BF31</f>
        <v>0</v>
      </c>
      <c r="BG77" s="320">
        <f t="shared" si="51"/>
        <v>0</v>
      </c>
      <c r="BH77" s="320">
        <f t="shared" si="51"/>
        <v>0</v>
      </c>
      <c r="BI77" s="320">
        <f t="shared" si="51"/>
        <v>0</v>
      </c>
      <c r="BJ77" s="320">
        <f t="shared" si="51"/>
        <v>0</v>
      </c>
      <c r="BK77" s="320">
        <f t="shared" si="51"/>
        <v>0</v>
      </c>
      <c r="BL77" s="320">
        <f t="shared" si="51"/>
        <v>0</v>
      </c>
      <c r="BM77" s="320">
        <f t="shared" si="51"/>
        <v>0</v>
      </c>
      <c r="BN77" s="320">
        <f t="shared" si="51"/>
        <v>0</v>
      </c>
      <c r="BO77" s="320">
        <f t="shared" si="51"/>
        <v>0</v>
      </c>
      <c r="BP77" s="320">
        <f t="shared" si="51"/>
        <v>0</v>
      </c>
      <c r="BQ77" s="320">
        <f t="shared" si="51"/>
        <v>0</v>
      </c>
      <c r="BR77" s="320">
        <f t="shared" si="51"/>
        <v>0</v>
      </c>
      <c r="BS77" s="186"/>
      <c r="BT77" s="186"/>
      <c r="BU77" s="186"/>
      <c r="BV77" s="186"/>
      <c r="BW77" s="186"/>
      <c r="BX77" s="186"/>
      <c r="BY77" s="186"/>
      <c r="BZ77" s="186"/>
      <c r="CA77" s="186"/>
      <c r="CB77" s="186"/>
      <c r="CC77" s="186"/>
      <c r="CD77" s="186"/>
      <c r="CE77" s="186"/>
      <c r="CF77" s="186"/>
      <c r="CG77" s="186"/>
      <c r="CH77" s="186"/>
      <c r="CI77" s="186"/>
      <c r="CJ77" s="186"/>
      <c r="CK77" s="186"/>
      <c r="CL77" s="186"/>
      <c r="CM77" s="186"/>
      <c r="CN77" s="186"/>
      <c r="CO77" s="186"/>
      <c r="CP77" s="186"/>
      <c r="CQ77" s="186"/>
      <c r="CR77" s="186"/>
      <c r="CS77" s="186"/>
      <c r="CT77" s="186"/>
      <c r="CU77" s="186"/>
      <c r="CV77" s="186"/>
      <c r="CW77" s="186"/>
      <c r="CX77" s="186"/>
      <c r="CY77" s="186"/>
      <c r="CZ77" s="186"/>
      <c r="DA77" s="186"/>
      <c r="DB77" s="186"/>
      <c r="DC77" s="186"/>
      <c r="DD77" s="186"/>
      <c r="DE77" s="186"/>
      <c r="DF77" s="186"/>
      <c r="DG77" s="186"/>
      <c r="DH77" s="186"/>
      <c r="DI77" s="186"/>
      <c r="DJ77" s="186"/>
      <c r="DK77" s="186"/>
      <c r="DL77" s="186"/>
      <c r="DM77" s="186"/>
      <c r="DN77" s="186"/>
      <c r="DO77" s="186"/>
      <c r="DP77" s="186"/>
      <c r="DQ77" s="186"/>
      <c r="DR77" s="186"/>
      <c r="DS77" s="186"/>
      <c r="DT77" s="186"/>
      <c r="DU77" s="186"/>
      <c r="DV77" s="186"/>
      <c r="DW77" s="186"/>
      <c r="DX77" s="186"/>
      <c r="DY77" s="186"/>
      <c r="DZ77" s="186"/>
      <c r="EA77" s="186"/>
      <c r="EB77" s="186"/>
      <c r="EC77" s="186"/>
      <c r="ED77" s="186"/>
      <c r="EE77" s="186"/>
      <c r="EF77" s="186"/>
      <c r="EG77" s="186"/>
      <c r="EH77" s="186"/>
      <c r="EI77" s="186"/>
      <c r="EJ77" s="186"/>
      <c r="EK77" s="186"/>
      <c r="EL77" s="186"/>
      <c r="EM77" s="186"/>
      <c r="EN77" s="186"/>
      <c r="EO77" s="186"/>
      <c r="EP77" s="186"/>
      <c r="EQ77" s="186"/>
      <c r="ER77" s="186"/>
      <c r="ES77" s="186"/>
      <c r="ET77" s="186"/>
      <c r="EU77" s="186"/>
      <c r="EV77" s="186"/>
      <c r="EW77" s="186"/>
      <c r="EX77" s="186"/>
      <c r="EY77" s="186"/>
      <c r="EZ77" s="186"/>
      <c r="FA77" s="186"/>
      <c r="FB77" s="186"/>
      <c r="FC77" s="186"/>
      <c r="FD77" s="186"/>
      <c r="FE77" s="186"/>
      <c r="FF77" s="186"/>
      <c r="FG77" s="186"/>
      <c r="FH77" s="186"/>
      <c r="FI77" s="186"/>
      <c r="FJ77" s="186"/>
      <c r="FK77" s="186"/>
      <c r="FL77" s="186"/>
      <c r="FM77" s="186"/>
      <c r="FN77" s="186"/>
      <c r="FO77" s="186"/>
      <c r="FP77" s="186"/>
      <c r="FQ77" s="186"/>
      <c r="FR77" s="186"/>
      <c r="FS77" s="186"/>
      <c r="FT77" s="186"/>
      <c r="FU77" s="186"/>
      <c r="FV77" s="186"/>
      <c r="FW77" s="186"/>
      <c r="FX77" s="186"/>
      <c r="FY77" s="186"/>
      <c r="FZ77" s="186"/>
      <c r="GA77" s="186"/>
      <c r="GB77" s="186"/>
      <c r="GC77" s="186"/>
      <c r="GD77" s="186"/>
      <c r="GE77" s="186"/>
      <c r="GF77" s="186"/>
      <c r="GG77" s="186"/>
      <c r="GH77" s="186"/>
      <c r="GI77" s="186"/>
      <c r="GJ77" s="186"/>
      <c r="GK77" s="186"/>
      <c r="GL77" s="186"/>
      <c r="GM77" s="186"/>
      <c r="GN77" s="186"/>
      <c r="GO77" s="186"/>
      <c r="GP77" s="186"/>
      <c r="GQ77" s="186"/>
      <c r="GR77" s="186"/>
      <c r="GS77" s="186"/>
      <c r="GT77" s="186"/>
      <c r="GU77" s="186"/>
      <c r="GV77" s="186"/>
      <c r="GW77" s="186"/>
      <c r="GX77" s="186"/>
      <c r="GY77" s="186"/>
      <c r="GZ77" s="186"/>
      <c r="HA77" s="186"/>
      <c r="HB77" s="186"/>
      <c r="HC77" s="186"/>
      <c r="HD77" s="186"/>
      <c r="HE77" s="186"/>
      <c r="HF77" s="186"/>
      <c r="HG77" s="186"/>
      <c r="HH77" s="186"/>
      <c r="HI77" s="186"/>
      <c r="HJ77" s="186"/>
      <c r="HK77" s="186"/>
      <c r="HL77" s="186"/>
      <c r="HM77" s="186"/>
      <c r="HN77" s="186"/>
      <c r="HO77" s="186"/>
      <c r="HP77" s="186"/>
      <c r="HQ77" s="186"/>
      <c r="HR77" s="186"/>
      <c r="HS77" s="186"/>
      <c r="HT77" s="186"/>
      <c r="HU77" s="186"/>
      <c r="HV77" s="186"/>
      <c r="HW77" s="186"/>
      <c r="HX77" s="186"/>
      <c r="HY77" s="186"/>
      <c r="HZ77" s="186"/>
      <c r="IA77" s="186"/>
      <c r="IB77" s="186"/>
      <c r="IC77" s="186"/>
      <c r="ID77" s="186"/>
      <c r="IE77" s="186"/>
      <c r="IF77" s="186"/>
      <c r="IG77" s="186"/>
      <c r="IH77" s="186"/>
      <c r="II77" s="186"/>
      <c r="IJ77" s="186"/>
      <c r="IK77" s="186"/>
      <c r="IL77" s="186"/>
      <c r="IM77" s="186"/>
      <c r="IN77" s="186"/>
      <c r="IO77" s="186"/>
      <c r="IP77" s="186"/>
      <c r="IQ77" s="186"/>
      <c r="IR77" s="186"/>
      <c r="IS77" s="186"/>
      <c r="IT77" s="186"/>
      <c r="IU77" s="186"/>
      <c r="IV77" s="186"/>
    </row>
    <row r="78" spans="1:256" s="187" customFormat="1" ht="12.75" customHeight="1" x14ac:dyDescent="0.2">
      <c r="A78" s="319" t="s">
        <v>64</v>
      </c>
      <c r="B78" s="320" t="s">
        <v>36</v>
      </c>
      <c r="C78" s="320">
        <v>0</v>
      </c>
      <c r="D78" s="320">
        <v>0</v>
      </c>
      <c r="E78" s="320">
        <v>0</v>
      </c>
      <c r="F78" s="320">
        <v>0</v>
      </c>
      <c r="G78" s="320">
        <v>0</v>
      </c>
      <c r="H78" s="320">
        <v>0</v>
      </c>
      <c r="I78" s="320">
        <v>0</v>
      </c>
      <c r="J78" s="320">
        <v>0</v>
      </c>
      <c r="K78" s="320">
        <v>0</v>
      </c>
      <c r="L78" s="320">
        <v>0</v>
      </c>
      <c r="M78" s="320">
        <v>0</v>
      </c>
      <c r="N78" s="320">
        <v>0</v>
      </c>
      <c r="O78" s="320" t="s">
        <v>36</v>
      </c>
      <c r="P78" s="320">
        <v>0</v>
      </c>
      <c r="Q78" s="320">
        <v>0</v>
      </c>
      <c r="R78" s="320">
        <v>0</v>
      </c>
      <c r="S78" s="320">
        <v>0</v>
      </c>
      <c r="T78" s="320">
        <v>0</v>
      </c>
      <c r="U78" s="320">
        <v>0</v>
      </c>
      <c r="V78" s="320">
        <v>0</v>
      </c>
      <c r="W78" s="320">
        <v>0</v>
      </c>
      <c r="X78" s="320">
        <v>0</v>
      </c>
      <c r="Y78" s="320">
        <v>0</v>
      </c>
      <c r="Z78" s="320">
        <v>0</v>
      </c>
      <c r="AA78" s="320">
        <v>0</v>
      </c>
      <c r="AB78" s="320" t="s">
        <v>36</v>
      </c>
      <c r="AC78" s="320">
        <v>0</v>
      </c>
      <c r="AD78" s="320">
        <v>0</v>
      </c>
      <c r="AE78" s="320">
        <v>0</v>
      </c>
      <c r="AF78" s="320">
        <v>0</v>
      </c>
      <c r="AG78" s="320">
        <v>0</v>
      </c>
      <c r="AH78" s="320">
        <v>1</v>
      </c>
      <c r="AI78" s="321" t="s">
        <v>65</v>
      </c>
      <c r="AJ78" s="320">
        <v>1</v>
      </c>
      <c r="AK78" s="320">
        <v>0</v>
      </c>
      <c r="AL78" s="320">
        <v>0</v>
      </c>
      <c r="AM78" s="320">
        <v>1</v>
      </c>
      <c r="AN78" s="320">
        <v>1</v>
      </c>
      <c r="AO78" s="320" t="s">
        <v>57</v>
      </c>
      <c r="AP78" s="320" t="str">
        <f t="shared" ref="AP78:BA78" si="52">AP40</f>
        <v>≥ 95%</v>
      </c>
      <c r="AQ78" s="320">
        <f t="shared" si="52"/>
        <v>1</v>
      </c>
      <c r="AR78" s="320" t="str">
        <f t="shared" si="52"/>
        <v>N/A</v>
      </c>
      <c r="AS78" s="320">
        <f t="shared" si="52"/>
        <v>1</v>
      </c>
      <c r="AT78" s="320">
        <f t="shared" si="52"/>
        <v>1</v>
      </c>
      <c r="AU78" s="320">
        <f t="shared" si="52"/>
        <v>0</v>
      </c>
      <c r="AV78" s="320">
        <f t="shared" si="52"/>
        <v>0</v>
      </c>
      <c r="AW78" s="320">
        <f t="shared" si="52"/>
        <v>1</v>
      </c>
      <c r="AX78" s="320">
        <f t="shared" si="52"/>
        <v>1</v>
      </c>
      <c r="AY78" s="320">
        <f t="shared" si="52"/>
        <v>1</v>
      </c>
      <c r="AZ78" s="320" t="str">
        <f t="shared" si="52"/>
        <v>N/A</v>
      </c>
      <c r="BA78" s="320" t="str">
        <f t="shared" si="52"/>
        <v>N/A</v>
      </c>
      <c r="BB78" s="323" t="s">
        <v>59</v>
      </c>
      <c r="BC78" s="320" t="str">
        <f>BC34</f>
        <v>&lt; 25%</v>
      </c>
      <c r="BD78" s="320">
        <f>BD34</f>
        <v>0</v>
      </c>
      <c r="BE78" s="320">
        <f>BE34</f>
        <v>0</v>
      </c>
      <c r="BF78" s="320">
        <f t="shared" ref="BF78:BR78" si="53">BF34</f>
        <v>0</v>
      </c>
      <c r="BG78" s="320">
        <f t="shared" si="53"/>
        <v>0</v>
      </c>
      <c r="BH78" s="320">
        <f t="shared" si="53"/>
        <v>0</v>
      </c>
      <c r="BI78" s="320">
        <f t="shared" si="53"/>
        <v>0</v>
      </c>
      <c r="BJ78" s="320">
        <f t="shared" si="53"/>
        <v>0</v>
      </c>
      <c r="BK78" s="320">
        <f t="shared" si="53"/>
        <v>0</v>
      </c>
      <c r="BL78" s="320">
        <f t="shared" si="53"/>
        <v>0</v>
      </c>
      <c r="BM78" s="320">
        <f t="shared" si="53"/>
        <v>0</v>
      </c>
      <c r="BN78" s="320">
        <f t="shared" si="53"/>
        <v>0</v>
      </c>
      <c r="BO78" s="320">
        <f t="shared" si="53"/>
        <v>0</v>
      </c>
      <c r="BP78" s="320">
        <f t="shared" si="53"/>
        <v>0</v>
      </c>
      <c r="BQ78" s="320">
        <f t="shared" si="53"/>
        <v>0</v>
      </c>
      <c r="BR78" s="320">
        <f t="shared" si="53"/>
        <v>0</v>
      </c>
      <c r="BS78" s="186"/>
      <c r="BT78" s="186"/>
      <c r="BU78" s="186"/>
      <c r="BV78" s="186"/>
      <c r="BW78" s="186"/>
      <c r="BX78" s="186"/>
      <c r="BY78" s="186"/>
      <c r="BZ78" s="186"/>
      <c r="CA78" s="186"/>
      <c r="CB78" s="186"/>
      <c r="CC78" s="186"/>
      <c r="CD78" s="186"/>
      <c r="CE78" s="186"/>
      <c r="CF78" s="186"/>
      <c r="CG78" s="186"/>
      <c r="CH78" s="186"/>
      <c r="CI78" s="186"/>
      <c r="CJ78" s="186"/>
      <c r="CK78" s="186"/>
      <c r="CL78" s="186"/>
      <c r="CM78" s="186"/>
      <c r="CN78" s="186"/>
      <c r="CO78" s="186"/>
      <c r="CP78" s="186"/>
      <c r="CQ78" s="186"/>
      <c r="CR78" s="186"/>
      <c r="CS78" s="186"/>
      <c r="CT78" s="186"/>
      <c r="CU78" s="186"/>
      <c r="CV78" s="186"/>
      <c r="CW78" s="186"/>
      <c r="CX78" s="186"/>
      <c r="CY78" s="186"/>
      <c r="CZ78" s="186"/>
      <c r="DA78" s="186"/>
      <c r="DB78" s="186"/>
      <c r="DC78" s="186"/>
      <c r="DD78" s="186"/>
      <c r="DE78" s="186"/>
      <c r="DF78" s="186"/>
      <c r="DG78" s="186"/>
      <c r="DH78" s="186"/>
      <c r="DI78" s="186"/>
      <c r="DJ78" s="186"/>
      <c r="DK78" s="186"/>
      <c r="DL78" s="186"/>
      <c r="DM78" s="186"/>
      <c r="DN78" s="186"/>
      <c r="DO78" s="186"/>
      <c r="DP78" s="186"/>
      <c r="DQ78" s="186"/>
      <c r="DR78" s="186"/>
      <c r="DS78" s="186"/>
      <c r="DT78" s="186"/>
      <c r="DU78" s="186"/>
      <c r="DV78" s="186"/>
      <c r="DW78" s="186"/>
      <c r="DX78" s="186"/>
      <c r="DY78" s="186"/>
      <c r="DZ78" s="186"/>
      <c r="EA78" s="186"/>
      <c r="EB78" s="186"/>
      <c r="EC78" s="186"/>
      <c r="ED78" s="186"/>
      <c r="EE78" s="186"/>
      <c r="EF78" s="186"/>
      <c r="EG78" s="186"/>
      <c r="EH78" s="186"/>
      <c r="EI78" s="186"/>
      <c r="EJ78" s="186"/>
      <c r="EK78" s="186"/>
      <c r="EL78" s="186"/>
      <c r="EM78" s="186"/>
      <c r="EN78" s="186"/>
      <c r="EO78" s="186"/>
      <c r="EP78" s="186"/>
      <c r="EQ78" s="186"/>
      <c r="ER78" s="186"/>
      <c r="ES78" s="186"/>
      <c r="ET78" s="186"/>
      <c r="EU78" s="186"/>
      <c r="EV78" s="186"/>
      <c r="EW78" s="186"/>
      <c r="EX78" s="186"/>
      <c r="EY78" s="186"/>
      <c r="EZ78" s="186"/>
      <c r="FA78" s="186"/>
      <c r="FB78" s="186"/>
      <c r="FC78" s="186"/>
      <c r="FD78" s="186"/>
      <c r="FE78" s="186"/>
      <c r="FF78" s="186"/>
      <c r="FG78" s="186"/>
      <c r="FH78" s="186"/>
      <c r="FI78" s="186"/>
      <c r="FJ78" s="186"/>
      <c r="FK78" s="186"/>
      <c r="FL78" s="186"/>
      <c r="FM78" s="186"/>
      <c r="FN78" s="186"/>
      <c r="FO78" s="186"/>
      <c r="FP78" s="186"/>
      <c r="FQ78" s="186"/>
      <c r="FR78" s="186"/>
      <c r="FS78" s="186"/>
      <c r="FT78" s="186"/>
      <c r="FU78" s="186"/>
      <c r="FV78" s="186"/>
      <c r="FW78" s="186"/>
      <c r="FX78" s="186"/>
      <c r="FY78" s="186"/>
      <c r="FZ78" s="186"/>
      <c r="GA78" s="186"/>
      <c r="GB78" s="186"/>
      <c r="GC78" s="186"/>
      <c r="GD78" s="186"/>
      <c r="GE78" s="186"/>
      <c r="GF78" s="186"/>
      <c r="GG78" s="186"/>
      <c r="GH78" s="186"/>
      <c r="GI78" s="186"/>
      <c r="GJ78" s="186"/>
      <c r="GK78" s="186"/>
      <c r="GL78" s="186"/>
      <c r="GM78" s="186"/>
      <c r="GN78" s="186"/>
      <c r="GO78" s="186"/>
      <c r="GP78" s="186"/>
      <c r="GQ78" s="186"/>
      <c r="GR78" s="186"/>
      <c r="GS78" s="186"/>
      <c r="GT78" s="186"/>
      <c r="GU78" s="186"/>
      <c r="GV78" s="186"/>
      <c r="GW78" s="186"/>
      <c r="GX78" s="186"/>
      <c r="GY78" s="186"/>
      <c r="GZ78" s="186"/>
      <c r="HA78" s="186"/>
      <c r="HB78" s="186"/>
      <c r="HC78" s="186"/>
      <c r="HD78" s="186"/>
      <c r="HE78" s="186"/>
      <c r="HF78" s="186"/>
      <c r="HG78" s="186"/>
      <c r="HH78" s="186"/>
      <c r="HI78" s="186"/>
      <c r="HJ78" s="186"/>
      <c r="HK78" s="186"/>
      <c r="HL78" s="186"/>
      <c r="HM78" s="186"/>
      <c r="HN78" s="186"/>
      <c r="HO78" s="186"/>
      <c r="HP78" s="186"/>
      <c r="HQ78" s="186"/>
      <c r="HR78" s="186"/>
      <c r="HS78" s="186"/>
      <c r="HT78" s="186"/>
      <c r="HU78" s="186"/>
      <c r="HV78" s="186"/>
      <c r="HW78" s="186"/>
      <c r="HX78" s="186"/>
      <c r="HY78" s="186"/>
      <c r="HZ78" s="186"/>
      <c r="IA78" s="186"/>
      <c r="IB78" s="186"/>
      <c r="IC78" s="186"/>
      <c r="ID78" s="186"/>
      <c r="IE78" s="186"/>
      <c r="IF78" s="186"/>
      <c r="IG78" s="186"/>
      <c r="IH78" s="186"/>
      <c r="II78" s="186"/>
      <c r="IJ78" s="186"/>
      <c r="IK78" s="186"/>
      <c r="IL78" s="186"/>
      <c r="IM78" s="186"/>
      <c r="IN78" s="186"/>
      <c r="IO78" s="186"/>
      <c r="IP78" s="186"/>
      <c r="IQ78" s="186"/>
      <c r="IR78" s="186"/>
      <c r="IS78" s="186"/>
      <c r="IT78" s="186"/>
      <c r="IU78" s="186"/>
      <c r="IV78" s="186"/>
    </row>
    <row r="79" spans="1:256" s="196" customFormat="1" ht="12.75" customHeight="1" x14ac:dyDescent="0.2">
      <c r="A79" s="324" t="s">
        <v>68</v>
      </c>
      <c r="B79" s="325" t="s">
        <v>36</v>
      </c>
      <c r="C79" s="325">
        <v>0</v>
      </c>
      <c r="D79" s="325">
        <v>0</v>
      </c>
      <c r="E79" s="325">
        <v>0</v>
      </c>
      <c r="F79" s="325">
        <v>0</v>
      </c>
      <c r="G79" s="325">
        <v>0</v>
      </c>
      <c r="H79" s="325">
        <v>0</v>
      </c>
      <c r="I79" s="325">
        <v>0</v>
      </c>
      <c r="J79" s="325">
        <v>0</v>
      </c>
      <c r="K79" s="325">
        <v>0</v>
      </c>
      <c r="L79" s="325">
        <v>0</v>
      </c>
      <c r="M79" s="325">
        <v>0</v>
      </c>
      <c r="N79" s="325">
        <v>0</v>
      </c>
      <c r="O79" s="325" t="s">
        <v>36</v>
      </c>
      <c r="P79" s="325">
        <v>0</v>
      </c>
      <c r="Q79" s="325">
        <v>0</v>
      </c>
      <c r="R79" s="325">
        <v>0</v>
      </c>
      <c r="S79" s="325">
        <v>0</v>
      </c>
      <c r="T79" s="325">
        <v>0</v>
      </c>
      <c r="U79" s="325">
        <v>0</v>
      </c>
      <c r="V79" s="325">
        <v>0</v>
      </c>
      <c r="W79" s="325">
        <v>0</v>
      </c>
      <c r="X79" s="325">
        <v>0</v>
      </c>
      <c r="Y79" s="325">
        <v>0</v>
      </c>
      <c r="Z79" s="325">
        <v>0</v>
      </c>
      <c r="AA79" s="325">
        <v>0</v>
      </c>
      <c r="AB79" s="325" t="s">
        <v>36</v>
      </c>
      <c r="AC79" s="325">
        <v>0</v>
      </c>
      <c r="AD79" s="325">
        <v>0</v>
      </c>
      <c r="AE79" s="325">
        <v>0</v>
      </c>
      <c r="AF79" s="325">
        <v>0</v>
      </c>
      <c r="AG79" s="325">
        <v>0</v>
      </c>
      <c r="AH79" s="325">
        <v>1.0416666666666667</v>
      </c>
      <c r="AI79" s="326">
        <v>1</v>
      </c>
      <c r="AJ79" s="325">
        <v>1.55</v>
      </c>
      <c r="AK79" s="325">
        <v>1.875</v>
      </c>
      <c r="AL79" s="325">
        <v>1.4824999999999999</v>
      </c>
      <c r="AM79" s="325">
        <v>1.4</v>
      </c>
      <c r="AN79" s="325">
        <v>1.53</v>
      </c>
      <c r="AO79" s="325">
        <v>1.77</v>
      </c>
      <c r="AP79" s="325">
        <f t="shared" ref="AP79:BA79" si="54">AP43</f>
        <v>1</v>
      </c>
      <c r="AQ79" s="325">
        <f t="shared" si="54"/>
        <v>1.58</v>
      </c>
      <c r="AR79" s="325">
        <f t="shared" si="54"/>
        <v>1.51</v>
      </c>
      <c r="AS79" s="325">
        <f t="shared" si="54"/>
        <v>1.75</v>
      </c>
      <c r="AT79" s="325">
        <f t="shared" si="54"/>
        <v>1.8</v>
      </c>
      <c r="AU79" s="325">
        <f t="shared" si="54"/>
        <v>1.6</v>
      </c>
      <c r="AV79" s="325">
        <f t="shared" si="54"/>
        <v>1.2945</v>
      </c>
      <c r="AW79" s="325">
        <f t="shared" si="54"/>
        <v>1.59</v>
      </c>
      <c r="AX79" s="325">
        <f t="shared" si="54"/>
        <v>1.5</v>
      </c>
      <c r="AY79" s="325">
        <f t="shared" si="54"/>
        <v>1.55</v>
      </c>
      <c r="AZ79" s="325">
        <f t="shared" si="54"/>
        <v>1.3080895008605853</v>
      </c>
      <c r="BA79" s="325">
        <f t="shared" si="54"/>
        <v>1.1833333333333333</v>
      </c>
      <c r="BB79" s="327" t="s">
        <v>68</v>
      </c>
      <c r="BC79" s="64">
        <f>BC43</f>
        <v>1</v>
      </c>
      <c r="BD79" s="64">
        <f>BD43</f>
        <v>1.0662358642972536</v>
      </c>
      <c r="BE79" s="64">
        <f>BE43</f>
        <v>1.1833333333333333</v>
      </c>
      <c r="BF79" s="64">
        <f t="shared" ref="BF79:BR79" si="55">BF43</f>
        <v>1.1727272727272726</v>
      </c>
      <c r="BG79" s="64">
        <f t="shared" si="55"/>
        <v>1.2654545454545454</v>
      </c>
      <c r="BH79" s="64">
        <f t="shared" si="55"/>
        <v>0</v>
      </c>
      <c r="BI79" s="64">
        <f t="shared" si="55"/>
        <v>0</v>
      </c>
      <c r="BJ79" s="64">
        <f t="shared" si="55"/>
        <v>0</v>
      </c>
      <c r="BK79" s="64">
        <f t="shared" si="55"/>
        <v>0</v>
      </c>
      <c r="BL79" s="64">
        <f t="shared" si="55"/>
        <v>0</v>
      </c>
      <c r="BM79" s="64">
        <f t="shared" si="55"/>
        <v>0</v>
      </c>
      <c r="BN79" s="64">
        <f t="shared" si="55"/>
        <v>0</v>
      </c>
      <c r="BO79" s="64">
        <f t="shared" si="55"/>
        <v>0</v>
      </c>
      <c r="BP79" s="64">
        <f t="shared" si="55"/>
        <v>0</v>
      </c>
      <c r="BQ79" s="64">
        <f t="shared" si="55"/>
        <v>0</v>
      </c>
      <c r="BR79" s="64">
        <f t="shared" si="55"/>
        <v>0</v>
      </c>
      <c r="BS79" s="195"/>
      <c r="BT79" s="195"/>
      <c r="BU79" s="195"/>
      <c r="BV79" s="195"/>
      <c r="BW79" s="195"/>
      <c r="BX79" s="195"/>
      <c r="BY79" s="195"/>
      <c r="BZ79" s="195"/>
      <c r="CA79" s="195"/>
      <c r="CB79" s="195"/>
      <c r="CC79" s="195"/>
      <c r="CD79" s="195"/>
      <c r="CE79" s="195"/>
      <c r="CF79" s="195"/>
      <c r="CG79" s="195"/>
      <c r="CH79" s="195"/>
      <c r="CI79" s="195"/>
      <c r="CJ79" s="195"/>
      <c r="CK79" s="195"/>
      <c r="CL79" s="195"/>
      <c r="CM79" s="195"/>
      <c r="CN79" s="195"/>
      <c r="CO79" s="195"/>
      <c r="CP79" s="195"/>
      <c r="CQ79" s="195"/>
      <c r="CR79" s="195"/>
      <c r="CS79" s="195"/>
      <c r="CT79" s="195"/>
      <c r="CU79" s="195"/>
      <c r="CV79" s="195"/>
      <c r="CW79" s="195"/>
      <c r="CX79" s="195"/>
      <c r="CY79" s="195"/>
      <c r="CZ79" s="195"/>
      <c r="DA79" s="195"/>
      <c r="DB79" s="195"/>
      <c r="DC79" s="195"/>
      <c r="DD79" s="195"/>
      <c r="DE79" s="195"/>
      <c r="DF79" s="195"/>
      <c r="DG79" s="195"/>
      <c r="DH79" s="195"/>
      <c r="DI79" s="195"/>
      <c r="DJ79" s="195"/>
      <c r="DK79" s="195"/>
      <c r="DL79" s="195"/>
      <c r="DM79" s="195"/>
      <c r="DN79" s="195"/>
      <c r="DO79" s="195"/>
      <c r="DP79" s="195"/>
      <c r="DQ79" s="195"/>
      <c r="DR79" s="195"/>
      <c r="DS79" s="195"/>
      <c r="DT79" s="195"/>
      <c r="DU79" s="195"/>
      <c r="DV79" s="195"/>
      <c r="DW79" s="195"/>
      <c r="DX79" s="195"/>
      <c r="DY79" s="195"/>
      <c r="DZ79" s="195"/>
      <c r="EA79" s="195"/>
      <c r="EB79" s="195"/>
      <c r="EC79" s="195"/>
      <c r="ED79" s="195"/>
      <c r="EE79" s="195"/>
      <c r="EF79" s="195"/>
      <c r="EG79" s="195"/>
      <c r="EH79" s="195"/>
      <c r="EI79" s="195"/>
      <c r="EJ79" s="195"/>
      <c r="EK79" s="195"/>
      <c r="EL79" s="195"/>
      <c r="EM79" s="195"/>
      <c r="EN79" s="195"/>
      <c r="EO79" s="195"/>
      <c r="EP79" s="195"/>
      <c r="EQ79" s="195"/>
      <c r="ER79" s="195"/>
      <c r="ES79" s="195"/>
      <c r="ET79" s="195"/>
      <c r="EU79" s="195"/>
      <c r="EV79" s="195"/>
      <c r="EW79" s="195"/>
      <c r="EX79" s="195"/>
      <c r="EY79" s="195"/>
      <c r="EZ79" s="195"/>
      <c r="FA79" s="195"/>
      <c r="FB79" s="195"/>
      <c r="FC79" s="195"/>
      <c r="FD79" s="195"/>
      <c r="FE79" s="195"/>
      <c r="FF79" s="195"/>
      <c r="FG79" s="195"/>
      <c r="FH79" s="195"/>
      <c r="FI79" s="195"/>
      <c r="FJ79" s="195"/>
      <c r="FK79" s="195"/>
      <c r="FL79" s="195"/>
      <c r="FM79" s="195"/>
      <c r="FN79" s="195"/>
      <c r="FO79" s="195"/>
      <c r="FP79" s="195"/>
      <c r="FQ79" s="195"/>
      <c r="FR79" s="195"/>
      <c r="FS79" s="195"/>
      <c r="FT79" s="195"/>
      <c r="FU79" s="195"/>
      <c r="FV79" s="195"/>
      <c r="FW79" s="195"/>
      <c r="FX79" s="195"/>
      <c r="FY79" s="195"/>
      <c r="FZ79" s="195"/>
      <c r="GA79" s="195"/>
      <c r="GB79" s="195"/>
      <c r="GC79" s="195"/>
      <c r="GD79" s="195"/>
      <c r="GE79" s="195"/>
      <c r="GF79" s="195"/>
      <c r="GG79" s="195"/>
      <c r="GH79" s="195"/>
      <c r="GI79" s="195"/>
      <c r="GJ79" s="195"/>
      <c r="GK79" s="195"/>
      <c r="GL79" s="195"/>
      <c r="GM79" s="195"/>
      <c r="GN79" s="195"/>
      <c r="GO79" s="195"/>
      <c r="GP79" s="195"/>
      <c r="GQ79" s="195"/>
      <c r="GR79" s="195"/>
      <c r="GS79" s="195"/>
      <c r="GT79" s="195"/>
      <c r="GU79" s="195"/>
      <c r="GV79" s="195"/>
      <c r="GW79" s="195"/>
      <c r="GX79" s="195"/>
      <c r="GY79" s="195"/>
      <c r="GZ79" s="195"/>
      <c r="HA79" s="195"/>
      <c r="HB79" s="195"/>
      <c r="HC79" s="195"/>
      <c r="HD79" s="195"/>
      <c r="HE79" s="195"/>
      <c r="HF79" s="195"/>
      <c r="HG79" s="195"/>
      <c r="HH79" s="195"/>
      <c r="HI79" s="195"/>
      <c r="HJ79" s="195"/>
      <c r="HK79" s="195"/>
      <c r="HL79" s="195"/>
      <c r="HM79" s="195"/>
      <c r="HN79" s="195"/>
      <c r="HO79" s="195"/>
      <c r="HP79" s="195"/>
      <c r="HQ79" s="195"/>
      <c r="HR79" s="195"/>
      <c r="HS79" s="195"/>
      <c r="HT79" s="195"/>
      <c r="HU79" s="195"/>
      <c r="HV79" s="195"/>
      <c r="HW79" s="195"/>
      <c r="HX79" s="195"/>
      <c r="HY79" s="195"/>
      <c r="HZ79" s="195"/>
      <c r="IA79" s="195"/>
      <c r="IB79" s="195"/>
      <c r="IC79" s="195"/>
      <c r="ID79" s="195"/>
      <c r="IE79" s="195"/>
      <c r="IF79" s="195"/>
      <c r="IG79" s="195"/>
      <c r="IH79" s="195"/>
      <c r="II79" s="195"/>
      <c r="IJ79" s="195"/>
      <c r="IK79" s="195"/>
      <c r="IL79" s="195"/>
      <c r="IM79" s="195"/>
      <c r="IN79" s="195"/>
      <c r="IO79" s="195"/>
      <c r="IP79" s="195"/>
      <c r="IQ79" s="195"/>
      <c r="IR79" s="195"/>
      <c r="IS79" s="195"/>
      <c r="IT79" s="195"/>
      <c r="IU79" s="195"/>
      <c r="IV79" s="195"/>
    </row>
    <row r="80" spans="1:256" s="187" customFormat="1" ht="12.75" customHeight="1" x14ac:dyDescent="0.2">
      <c r="A80" s="319" t="s">
        <v>71</v>
      </c>
      <c r="B80" s="320" t="s">
        <v>36</v>
      </c>
      <c r="C80" s="320">
        <v>0</v>
      </c>
      <c r="D80" s="320">
        <v>0</v>
      </c>
      <c r="E80" s="320">
        <v>0</v>
      </c>
      <c r="F80" s="320">
        <v>0</v>
      </c>
      <c r="G80" s="320">
        <v>0</v>
      </c>
      <c r="H80" s="320">
        <v>0</v>
      </c>
      <c r="I80" s="320">
        <v>0</v>
      </c>
      <c r="J80" s="320">
        <v>0</v>
      </c>
      <c r="K80" s="320">
        <v>0</v>
      </c>
      <c r="L80" s="320">
        <v>0</v>
      </c>
      <c r="M80" s="320">
        <v>0</v>
      </c>
      <c r="N80" s="320">
        <v>0</v>
      </c>
      <c r="O80" s="320" t="s">
        <v>36</v>
      </c>
      <c r="P80" s="320">
        <v>0</v>
      </c>
      <c r="Q80" s="320">
        <v>0</v>
      </c>
      <c r="R80" s="320">
        <v>0</v>
      </c>
      <c r="S80" s="320">
        <v>0</v>
      </c>
      <c r="T80" s="320">
        <v>0</v>
      </c>
      <c r="U80" s="320">
        <v>0</v>
      </c>
      <c r="V80" s="320">
        <v>0</v>
      </c>
      <c r="W80" s="320">
        <v>0</v>
      </c>
      <c r="X80" s="320">
        <v>0</v>
      </c>
      <c r="Y80" s="320">
        <v>0</v>
      </c>
      <c r="Z80" s="320">
        <v>0</v>
      </c>
      <c r="AA80" s="320">
        <v>0</v>
      </c>
      <c r="AB80" s="320" t="s">
        <v>36</v>
      </c>
      <c r="AC80" s="320">
        <v>0</v>
      </c>
      <c r="AD80" s="320">
        <v>0</v>
      </c>
      <c r="AE80" s="320">
        <v>0</v>
      </c>
      <c r="AF80" s="320">
        <v>0</v>
      </c>
      <c r="AG80" s="320">
        <v>0</v>
      </c>
      <c r="AH80" s="320">
        <v>0.99119127516778527</v>
      </c>
      <c r="AI80" s="321" t="s">
        <v>72</v>
      </c>
      <c r="AJ80" s="320">
        <v>1</v>
      </c>
      <c r="AK80" s="320">
        <v>1</v>
      </c>
      <c r="AL80" s="320">
        <v>1</v>
      </c>
      <c r="AM80" s="320">
        <v>1</v>
      </c>
      <c r="AN80" s="320">
        <v>1</v>
      </c>
      <c r="AO80" s="320">
        <v>1</v>
      </c>
      <c r="AP80" s="320" t="str">
        <f t="shared" ref="AP80:BA80" si="56">AP46</f>
        <v>≥ 70%</v>
      </c>
      <c r="AQ80" s="320">
        <f t="shared" si="56"/>
        <v>1</v>
      </c>
      <c r="AR80" s="320">
        <f t="shared" si="56"/>
        <v>1</v>
      </c>
      <c r="AS80" s="320">
        <f t="shared" si="56"/>
        <v>1</v>
      </c>
      <c r="AT80" s="320">
        <f t="shared" si="56"/>
        <v>1</v>
      </c>
      <c r="AU80" s="320">
        <f t="shared" si="56"/>
        <v>1</v>
      </c>
      <c r="AV80" s="320">
        <f t="shared" si="56"/>
        <v>1</v>
      </c>
      <c r="AW80" s="320">
        <f t="shared" si="56"/>
        <v>1</v>
      </c>
      <c r="AX80" s="320">
        <f t="shared" si="56"/>
        <v>1</v>
      </c>
      <c r="AY80" s="320">
        <f t="shared" si="56"/>
        <v>1</v>
      </c>
      <c r="AZ80" s="320">
        <f t="shared" si="56"/>
        <v>1</v>
      </c>
      <c r="BA80" s="320">
        <f t="shared" si="56"/>
        <v>1</v>
      </c>
      <c r="BB80" s="323" t="s">
        <v>71</v>
      </c>
      <c r="BC80" s="320" t="str">
        <f>BC46</f>
        <v>≥ 70%</v>
      </c>
      <c r="BD80" s="320">
        <f>BD46</f>
        <v>1</v>
      </c>
      <c r="BE80" s="320">
        <f>BE46</f>
        <v>1</v>
      </c>
      <c r="BF80" s="320">
        <f t="shared" ref="BF80:BR80" si="57">BF46</f>
        <v>1</v>
      </c>
      <c r="BG80" s="320">
        <f t="shared" si="57"/>
        <v>1</v>
      </c>
      <c r="BH80" s="320">
        <f t="shared" si="57"/>
        <v>0</v>
      </c>
      <c r="BI80" s="320">
        <f t="shared" si="57"/>
        <v>0</v>
      </c>
      <c r="BJ80" s="320">
        <f t="shared" si="57"/>
        <v>0</v>
      </c>
      <c r="BK80" s="320">
        <f t="shared" si="57"/>
        <v>0</v>
      </c>
      <c r="BL80" s="320">
        <f t="shared" si="57"/>
        <v>0</v>
      </c>
      <c r="BM80" s="320">
        <f t="shared" si="57"/>
        <v>0</v>
      </c>
      <c r="BN80" s="320">
        <f t="shared" si="57"/>
        <v>0</v>
      </c>
      <c r="BO80" s="320">
        <f t="shared" si="57"/>
        <v>0</v>
      </c>
      <c r="BP80" s="320">
        <f t="shared" si="57"/>
        <v>0</v>
      </c>
      <c r="BQ80" s="320">
        <f t="shared" si="57"/>
        <v>0</v>
      </c>
      <c r="BR80" s="320">
        <f t="shared" si="57"/>
        <v>0</v>
      </c>
      <c r="BS80" s="186"/>
      <c r="BT80" s="186"/>
      <c r="BU80" s="186"/>
      <c r="BV80" s="186"/>
      <c r="BW80" s="186"/>
      <c r="BX80" s="186"/>
      <c r="BY80" s="186"/>
      <c r="BZ80" s="186"/>
      <c r="CA80" s="186"/>
      <c r="CB80" s="186"/>
      <c r="CC80" s="186"/>
      <c r="CD80" s="186"/>
      <c r="CE80" s="186"/>
      <c r="CF80" s="186"/>
      <c r="CG80" s="186"/>
      <c r="CH80" s="186"/>
      <c r="CI80" s="186"/>
      <c r="CJ80" s="186"/>
      <c r="CK80" s="186"/>
      <c r="CL80" s="186"/>
      <c r="CM80" s="186"/>
      <c r="CN80" s="186"/>
      <c r="CO80" s="186"/>
      <c r="CP80" s="186"/>
      <c r="CQ80" s="186"/>
      <c r="CR80" s="186"/>
      <c r="CS80" s="186"/>
      <c r="CT80" s="186"/>
      <c r="CU80" s="186"/>
      <c r="CV80" s="186"/>
      <c r="CW80" s="186"/>
      <c r="CX80" s="186"/>
      <c r="CY80" s="186"/>
      <c r="CZ80" s="186"/>
      <c r="DA80" s="186"/>
      <c r="DB80" s="186"/>
      <c r="DC80" s="186"/>
      <c r="DD80" s="186"/>
      <c r="DE80" s="186"/>
      <c r="DF80" s="186"/>
      <c r="DG80" s="186"/>
      <c r="DH80" s="186"/>
      <c r="DI80" s="186"/>
      <c r="DJ80" s="186"/>
      <c r="DK80" s="186"/>
      <c r="DL80" s="186"/>
      <c r="DM80" s="186"/>
      <c r="DN80" s="186"/>
      <c r="DO80" s="186"/>
      <c r="DP80" s="186"/>
      <c r="DQ80" s="186"/>
      <c r="DR80" s="186"/>
      <c r="DS80" s="186"/>
      <c r="DT80" s="186"/>
      <c r="DU80" s="186"/>
      <c r="DV80" s="186"/>
      <c r="DW80" s="186"/>
      <c r="DX80" s="186"/>
      <c r="DY80" s="186"/>
      <c r="DZ80" s="186"/>
      <c r="EA80" s="186"/>
      <c r="EB80" s="186"/>
      <c r="EC80" s="186"/>
      <c r="ED80" s="186"/>
      <c r="EE80" s="186"/>
      <c r="EF80" s="186"/>
      <c r="EG80" s="186"/>
      <c r="EH80" s="186"/>
      <c r="EI80" s="186"/>
      <c r="EJ80" s="186"/>
      <c r="EK80" s="186"/>
      <c r="EL80" s="186"/>
      <c r="EM80" s="186"/>
      <c r="EN80" s="186"/>
      <c r="EO80" s="186"/>
      <c r="EP80" s="186"/>
      <c r="EQ80" s="186"/>
      <c r="ER80" s="186"/>
      <c r="ES80" s="186"/>
      <c r="ET80" s="186"/>
      <c r="EU80" s="186"/>
      <c r="EV80" s="186"/>
      <c r="EW80" s="186"/>
      <c r="EX80" s="186"/>
      <c r="EY80" s="186"/>
      <c r="EZ80" s="186"/>
      <c r="FA80" s="186"/>
      <c r="FB80" s="186"/>
      <c r="FC80" s="186"/>
      <c r="FD80" s="186"/>
      <c r="FE80" s="186"/>
      <c r="FF80" s="186"/>
      <c r="FG80" s="186"/>
      <c r="FH80" s="186"/>
      <c r="FI80" s="186"/>
      <c r="FJ80" s="186"/>
      <c r="FK80" s="186"/>
      <c r="FL80" s="186"/>
      <c r="FM80" s="186"/>
      <c r="FN80" s="186"/>
      <c r="FO80" s="186"/>
      <c r="FP80" s="186"/>
      <c r="FQ80" s="186"/>
      <c r="FR80" s="186"/>
      <c r="FS80" s="186"/>
      <c r="FT80" s="186"/>
      <c r="FU80" s="186"/>
      <c r="FV80" s="186"/>
      <c r="FW80" s="186"/>
      <c r="FX80" s="186"/>
      <c r="FY80" s="186"/>
      <c r="FZ80" s="186"/>
      <c r="GA80" s="186"/>
      <c r="GB80" s="186"/>
      <c r="GC80" s="186"/>
      <c r="GD80" s="186"/>
      <c r="GE80" s="186"/>
      <c r="GF80" s="186"/>
      <c r="GG80" s="186"/>
      <c r="GH80" s="186"/>
      <c r="GI80" s="186"/>
      <c r="GJ80" s="186"/>
      <c r="GK80" s="186"/>
      <c r="GL80" s="186"/>
      <c r="GM80" s="186"/>
      <c r="GN80" s="186"/>
      <c r="GO80" s="186"/>
      <c r="GP80" s="186"/>
      <c r="GQ80" s="186"/>
      <c r="GR80" s="186"/>
      <c r="GS80" s="186"/>
      <c r="GT80" s="186"/>
      <c r="GU80" s="186"/>
      <c r="GV80" s="186"/>
      <c r="GW80" s="186"/>
      <c r="GX80" s="186"/>
      <c r="GY80" s="186"/>
      <c r="GZ80" s="186"/>
      <c r="HA80" s="186"/>
      <c r="HB80" s="186"/>
      <c r="HC80" s="186"/>
      <c r="HD80" s="186"/>
      <c r="HE80" s="186"/>
      <c r="HF80" s="186"/>
      <c r="HG80" s="186"/>
      <c r="HH80" s="186"/>
      <c r="HI80" s="186"/>
      <c r="HJ80" s="186"/>
      <c r="HK80" s="186"/>
      <c r="HL80" s="186"/>
      <c r="HM80" s="186"/>
      <c r="HN80" s="186"/>
      <c r="HO80" s="186"/>
      <c r="HP80" s="186"/>
      <c r="HQ80" s="186"/>
      <c r="HR80" s="186"/>
      <c r="HS80" s="186"/>
      <c r="HT80" s="186"/>
      <c r="HU80" s="186"/>
      <c r="HV80" s="186"/>
      <c r="HW80" s="186"/>
      <c r="HX80" s="186"/>
      <c r="HY80" s="186"/>
      <c r="HZ80" s="186"/>
      <c r="IA80" s="186"/>
      <c r="IB80" s="186"/>
      <c r="IC80" s="186"/>
      <c r="ID80" s="186"/>
      <c r="IE80" s="186"/>
      <c r="IF80" s="186"/>
      <c r="IG80" s="186"/>
      <c r="IH80" s="186"/>
      <c r="II80" s="186"/>
      <c r="IJ80" s="186"/>
      <c r="IK80" s="186"/>
      <c r="IL80" s="186"/>
      <c r="IM80" s="186"/>
      <c r="IN80" s="186"/>
      <c r="IO80" s="186"/>
      <c r="IP80" s="186"/>
      <c r="IQ80" s="186"/>
      <c r="IR80" s="186"/>
      <c r="IS80" s="186"/>
      <c r="IT80" s="186"/>
      <c r="IU80" s="186"/>
      <c r="IV80" s="186"/>
    </row>
    <row r="81" spans="1:256" s="187" customFormat="1" ht="12.75" customHeight="1" x14ac:dyDescent="0.2">
      <c r="A81" s="319" t="s">
        <v>85</v>
      </c>
      <c r="B81" s="320" t="s">
        <v>36</v>
      </c>
      <c r="C81" s="320">
        <v>0</v>
      </c>
      <c r="D81" s="320">
        <v>0</v>
      </c>
      <c r="E81" s="320">
        <v>0</v>
      </c>
      <c r="F81" s="320">
        <v>0</v>
      </c>
      <c r="G81" s="320">
        <v>0</v>
      </c>
      <c r="H81" s="320">
        <v>0</v>
      </c>
      <c r="I81" s="320">
        <v>0</v>
      </c>
      <c r="J81" s="320">
        <v>0</v>
      </c>
      <c r="K81" s="320">
        <v>0</v>
      </c>
      <c r="L81" s="320">
        <v>0</v>
      </c>
      <c r="M81" s="320">
        <v>0</v>
      </c>
      <c r="N81" s="320">
        <v>0</v>
      </c>
      <c r="O81" s="320" t="s">
        <v>36</v>
      </c>
      <c r="P81" s="320">
        <v>0</v>
      </c>
      <c r="Q81" s="320">
        <v>0</v>
      </c>
      <c r="R81" s="320">
        <v>0</v>
      </c>
      <c r="S81" s="320">
        <v>0</v>
      </c>
      <c r="T81" s="320">
        <v>0</v>
      </c>
      <c r="U81" s="320">
        <v>0</v>
      </c>
      <c r="V81" s="320">
        <v>0</v>
      </c>
      <c r="W81" s="320">
        <v>0</v>
      </c>
      <c r="X81" s="320">
        <v>0</v>
      </c>
      <c r="Y81" s="320">
        <v>0</v>
      </c>
      <c r="Z81" s="320">
        <v>0</v>
      </c>
      <c r="AA81" s="320">
        <v>0</v>
      </c>
      <c r="AB81" s="320" t="s">
        <v>36</v>
      </c>
      <c r="AC81" s="320">
        <v>0</v>
      </c>
      <c r="AD81" s="320">
        <v>0</v>
      </c>
      <c r="AE81" s="320">
        <v>0</v>
      </c>
      <c r="AF81" s="320">
        <v>0</v>
      </c>
      <c r="AG81" s="320">
        <v>0</v>
      </c>
      <c r="AH81" s="320">
        <v>8.5579803166452718E-4</v>
      </c>
      <c r="AI81" s="321" t="s">
        <v>37</v>
      </c>
      <c r="AJ81" s="320">
        <v>1.5463120457708365E-3</v>
      </c>
      <c r="AK81" s="320">
        <v>1.3034033309196234E-3</v>
      </c>
      <c r="AL81" s="320">
        <v>9.4073377234242712E-4</v>
      </c>
      <c r="AM81" s="320">
        <v>7.8165711307972901E-4</v>
      </c>
      <c r="AN81" s="320">
        <v>1.0180707559175363E-3</v>
      </c>
      <c r="AO81" s="320">
        <v>3.6381275770070337E-4</v>
      </c>
      <c r="AP81" s="320" t="str">
        <f t="shared" ref="AP81:BA81" si="58">AP58</f>
        <v>&lt; 5%</v>
      </c>
      <c r="AQ81" s="320">
        <f t="shared" si="58"/>
        <v>6.4123116383456237E-4</v>
      </c>
      <c r="AR81" s="320">
        <f t="shared" si="58"/>
        <v>1.5809443507588533E-3</v>
      </c>
      <c r="AS81" s="320">
        <f t="shared" si="58"/>
        <v>1.4687163419171644E-3</v>
      </c>
      <c r="AT81" s="320">
        <f t="shared" si="58"/>
        <v>1.1695906432748538E-3</v>
      </c>
      <c r="AU81" s="320">
        <f t="shared" si="58"/>
        <v>1.4124293785310734E-3</v>
      </c>
      <c r="AV81" s="320">
        <f t="shared" si="58"/>
        <v>0</v>
      </c>
      <c r="AW81" s="320">
        <f t="shared" si="58"/>
        <v>3.6886757654002215E-4</v>
      </c>
      <c r="AX81" s="320">
        <f t="shared" si="58"/>
        <v>1.3429373702844585E-3</v>
      </c>
      <c r="AY81" s="320">
        <f t="shared" si="58"/>
        <v>6.9654051543998144E-4</v>
      </c>
      <c r="AZ81" s="331">
        <f t="shared" si="58"/>
        <v>0</v>
      </c>
      <c r="BA81" s="331">
        <f t="shared" si="58"/>
        <v>0</v>
      </c>
      <c r="BB81" s="323" t="s">
        <v>75</v>
      </c>
      <c r="BC81" s="320" t="str">
        <f>BC49</f>
        <v>≥ 80%</v>
      </c>
      <c r="BD81" s="320">
        <f>BD49</f>
        <v>1</v>
      </c>
      <c r="BE81" s="320">
        <f>BE49</f>
        <v>1</v>
      </c>
      <c r="BF81" s="320">
        <f t="shared" ref="BF81:BR81" si="59">BF49</f>
        <v>1</v>
      </c>
      <c r="BG81" s="320">
        <f t="shared" si="59"/>
        <v>1</v>
      </c>
      <c r="BH81" s="320">
        <f t="shared" si="59"/>
        <v>0</v>
      </c>
      <c r="BI81" s="320">
        <f t="shared" si="59"/>
        <v>0</v>
      </c>
      <c r="BJ81" s="320">
        <f t="shared" si="59"/>
        <v>0</v>
      </c>
      <c r="BK81" s="320">
        <f t="shared" si="59"/>
        <v>0</v>
      </c>
      <c r="BL81" s="320">
        <f t="shared" si="59"/>
        <v>0</v>
      </c>
      <c r="BM81" s="320">
        <f t="shared" si="59"/>
        <v>0</v>
      </c>
      <c r="BN81" s="320">
        <f t="shared" si="59"/>
        <v>0</v>
      </c>
      <c r="BO81" s="320">
        <f t="shared" si="59"/>
        <v>0</v>
      </c>
      <c r="BP81" s="320">
        <f t="shared" si="59"/>
        <v>0</v>
      </c>
      <c r="BQ81" s="320">
        <f t="shared" si="59"/>
        <v>0</v>
      </c>
      <c r="BR81" s="320">
        <f t="shared" si="59"/>
        <v>0</v>
      </c>
      <c r="BS81" s="186"/>
      <c r="BT81" s="186"/>
      <c r="BU81" s="186"/>
      <c r="BV81" s="186"/>
      <c r="BW81" s="186"/>
      <c r="BX81" s="186"/>
      <c r="BY81" s="186"/>
      <c r="BZ81" s="186"/>
      <c r="CA81" s="186"/>
      <c r="CB81" s="186"/>
      <c r="CC81" s="186"/>
      <c r="CD81" s="186"/>
      <c r="CE81" s="186"/>
      <c r="CF81" s="186"/>
      <c r="CG81" s="186"/>
      <c r="CH81" s="186"/>
      <c r="CI81" s="186"/>
      <c r="CJ81" s="186"/>
      <c r="CK81" s="186"/>
      <c r="CL81" s="186"/>
      <c r="CM81" s="186"/>
      <c r="CN81" s="186"/>
      <c r="CO81" s="186"/>
      <c r="CP81" s="186"/>
      <c r="CQ81" s="186"/>
      <c r="CR81" s="186"/>
      <c r="CS81" s="186"/>
      <c r="CT81" s="186"/>
      <c r="CU81" s="186"/>
      <c r="CV81" s="186"/>
      <c r="CW81" s="186"/>
      <c r="CX81" s="186"/>
      <c r="CY81" s="186"/>
      <c r="CZ81" s="186"/>
      <c r="DA81" s="186"/>
      <c r="DB81" s="186"/>
      <c r="DC81" s="186"/>
      <c r="DD81" s="186"/>
      <c r="DE81" s="186"/>
      <c r="DF81" s="186"/>
      <c r="DG81" s="186"/>
      <c r="DH81" s="186"/>
      <c r="DI81" s="186"/>
      <c r="DJ81" s="186"/>
      <c r="DK81" s="186"/>
      <c r="DL81" s="186"/>
      <c r="DM81" s="186"/>
      <c r="DN81" s="186"/>
      <c r="DO81" s="186"/>
      <c r="DP81" s="186"/>
      <c r="DQ81" s="186"/>
      <c r="DR81" s="186"/>
      <c r="DS81" s="186"/>
      <c r="DT81" s="186"/>
      <c r="DU81" s="186"/>
      <c r="DV81" s="186"/>
      <c r="DW81" s="186"/>
      <c r="DX81" s="186"/>
      <c r="DY81" s="186"/>
      <c r="DZ81" s="186"/>
      <c r="EA81" s="186"/>
      <c r="EB81" s="186"/>
      <c r="EC81" s="186"/>
      <c r="ED81" s="186"/>
      <c r="EE81" s="186"/>
      <c r="EF81" s="186"/>
      <c r="EG81" s="186"/>
      <c r="EH81" s="186"/>
      <c r="EI81" s="186"/>
      <c r="EJ81" s="186"/>
      <c r="EK81" s="186"/>
      <c r="EL81" s="186"/>
      <c r="EM81" s="186"/>
      <c r="EN81" s="186"/>
      <c r="EO81" s="186"/>
      <c r="EP81" s="186"/>
      <c r="EQ81" s="186"/>
      <c r="ER81" s="186"/>
      <c r="ES81" s="186"/>
      <c r="ET81" s="186"/>
      <c r="EU81" s="186"/>
      <c r="EV81" s="186"/>
      <c r="EW81" s="186"/>
      <c r="EX81" s="186"/>
      <c r="EY81" s="186"/>
      <c r="EZ81" s="186"/>
      <c r="FA81" s="186"/>
      <c r="FB81" s="186"/>
      <c r="FC81" s="186"/>
      <c r="FD81" s="186"/>
      <c r="FE81" s="186"/>
      <c r="FF81" s="186"/>
      <c r="FG81" s="186"/>
      <c r="FH81" s="186"/>
      <c r="FI81" s="186"/>
      <c r="FJ81" s="186"/>
      <c r="FK81" s="186"/>
      <c r="FL81" s="186"/>
      <c r="FM81" s="186"/>
      <c r="FN81" s="186"/>
      <c r="FO81" s="186"/>
      <c r="FP81" s="186"/>
      <c r="FQ81" s="186"/>
      <c r="FR81" s="186"/>
      <c r="FS81" s="186"/>
      <c r="FT81" s="186"/>
      <c r="FU81" s="186"/>
      <c r="FV81" s="186"/>
      <c r="FW81" s="186"/>
      <c r="FX81" s="186"/>
      <c r="FY81" s="186"/>
      <c r="FZ81" s="186"/>
      <c r="GA81" s="186"/>
      <c r="GB81" s="186"/>
      <c r="GC81" s="186"/>
      <c r="GD81" s="186"/>
      <c r="GE81" s="186"/>
      <c r="GF81" s="186"/>
      <c r="GG81" s="186"/>
      <c r="GH81" s="186"/>
      <c r="GI81" s="186"/>
      <c r="GJ81" s="186"/>
      <c r="GK81" s="186"/>
      <c r="GL81" s="186"/>
      <c r="GM81" s="186"/>
      <c r="GN81" s="186"/>
      <c r="GO81" s="186"/>
      <c r="GP81" s="186"/>
      <c r="GQ81" s="186"/>
      <c r="GR81" s="186"/>
      <c r="GS81" s="186"/>
      <c r="GT81" s="186"/>
      <c r="GU81" s="186"/>
      <c r="GV81" s="186"/>
      <c r="GW81" s="186"/>
      <c r="GX81" s="186"/>
      <c r="GY81" s="186"/>
      <c r="GZ81" s="186"/>
      <c r="HA81" s="186"/>
      <c r="HB81" s="186"/>
      <c r="HC81" s="186"/>
      <c r="HD81" s="186"/>
      <c r="HE81" s="186"/>
      <c r="HF81" s="186"/>
      <c r="HG81" s="186"/>
      <c r="HH81" s="186"/>
      <c r="HI81" s="186"/>
      <c r="HJ81" s="186"/>
      <c r="HK81" s="186"/>
      <c r="HL81" s="186"/>
      <c r="HM81" s="186"/>
      <c r="HN81" s="186"/>
      <c r="HO81" s="186"/>
      <c r="HP81" s="186"/>
      <c r="HQ81" s="186"/>
      <c r="HR81" s="186"/>
      <c r="HS81" s="186"/>
      <c r="HT81" s="186"/>
      <c r="HU81" s="186"/>
      <c r="HV81" s="186"/>
      <c r="HW81" s="186"/>
      <c r="HX81" s="186"/>
      <c r="HY81" s="186"/>
      <c r="HZ81" s="186"/>
      <c r="IA81" s="186"/>
      <c r="IB81" s="186"/>
      <c r="IC81" s="186"/>
      <c r="ID81" s="186"/>
      <c r="IE81" s="186"/>
      <c r="IF81" s="186"/>
      <c r="IG81" s="186"/>
      <c r="IH81" s="186"/>
      <c r="II81" s="186"/>
      <c r="IJ81" s="186"/>
      <c r="IK81" s="186"/>
      <c r="IL81" s="186"/>
      <c r="IM81" s="186"/>
      <c r="IN81" s="186"/>
      <c r="IO81" s="186"/>
      <c r="IP81" s="186"/>
      <c r="IQ81" s="186"/>
      <c r="IR81" s="186"/>
      <c r="IS81" s="186"/>
      <c r="IT81" s="186"/>
      <c r="IU81" s="186"/>
      <c r="IV81" s="186"/>
    </row>
    <row r="82" spans="1:256" ht="12.75" customHeight="1" x14ac:dyDescent="0.25">
      <c r="BB82" s="332" t="s">
        <v>79</v>
      </c>
      <c r="BC82" s="333" t="str">
        <f>BC52</f>
        <v>≥ 80%</v>
      </c>
      <c r="BD82" s="333">
        <f>BD52</f>
        <v>1</v>
      </c>
      <c r="BE82" s="333">
        <f>BE52</f>
        <v>1</v>
      </c>
      <c r="BF82" s="333">
        <f t="shared" ref="BF82:BR82" si="60">BF52</f>
        <v>1</v>
      </c>
      <c r="BG82" s="333">
        <f t="shared" si="60"/>
        <v>1</v>
      </c>
      <c r="BH82" s="333">
        <f t="shared" si="60"/>
        <v>0</v>
      </c>
      <c r="BI82" s="333">
        <f t="shared" si="60"/>
        <v>0</v>
      </c>
      <c r="BJ82" s="333">
        <f t="shared" si="60"/>
        <v>0</v>
      </c>
      <c r="BK82" s="333">
        <f t="shared" si="60"/>
        <v>0</v>
      </c>
      <c r="BL82" s="333">
        <f t="shared" si="60"/>
        <v>0</v>
      </c>
      <c r="BM82" s="333">
        <f t="shared" si="60"/>
        <v>0</v>
      </c>
      <c r="BN82" s="333">
        <f t="shared" si="60"/>
        <v>0</v>
      </c>
      <c r="BO82" s="333">
        <f t="shared" si="60"/>
        <v>0</v>
      </c>
      <c r="BP82" s="333">
        <f t="shared" si="60"/>
        <v>0</v>
      </c>
      <c r="BQ82" s="333">
        <f t="shared" si="60"/>
        <v>0</v>
      </c>
      <c r="BR82" s="333">
        <f t="shared" si="60"/>
        <v>0</v>
      </c>
    </row>
    <row r="83" spans="1:256" ht="12.75" customHeight="1" x14ac:dyDescent="0.25">
      <c r="BB83" s="334" t="s">
        <v>81</v>
      </c>
      <c r="BC83" s="333" t="str">
        <f>BC55</f>
        <v>≤ 2%</v>
      </c>
      <c r="BD83" s="333">
        <f>BD55</f>
        <v>0</v>
      </c>
      <c r="BE83" s="333">
        <f>BE55</f>
        <v>8.3000000000000001E-3</v>
      </c>
      <c r="BF83" s="333">
        <f t="shared" ref="BF83:BR83" si="61">BF55</f>
        <v>8.9999999999999998E-4</v>
      </c>
      <c r="BG83" s="333">
        <f t="shared" si="61"/>
        <v>5.0000000000000001E-4</v>
      </c>
      <c r="BH83" s="333">
        <f t="shared" si="61"/>
        <v>0</v>
      </c>
      <c r="BI83" s="333">
        <f t="shared" si="61"/>
        <v>0</v>
      </c>
      <c r="BJ83" s="333">
        <f t="shared" si="61"/>
        <v>0</v>
      </c>
      <c r="BK83" s="333">
        <f t="shared" si="61"/>
        <v>0</v>
      </c>
      <c r="BL83" s="333">
        <f t="shared" si="61"/>
        <v>0</v>
      </c>
      <c r="BM83" s="333">
        <f t="shared" si="61"/>
        <v>0</v>
      </c>
      <c r="BN83" s="333">
        <f t="shared" si="61"/>
        <v>0</v>
      </c>
      <c r="BO83" s="333">
        <f t="shared" si="61"/>
        <v>0</v>
      </c>
      <c r="BP83" s="333">
        <f t="shared" si="61"/>
        <v>0</v>
      </c>
      <c r="BQ83" s="333">
        <f t="shared" si="61"/>
        <v>0</v>
      </c>
      <c r="BR83" s="333">
        <f t="shared" si="61"/>
        <v>0</v>
      </c>
    </row>
  </sheetData>
  <mergeCells count="2">
    <mergeCell ref="A1:AO1"/>
    <mergeCell ref="A2:BR2"/>
  </mergeCells>
  <printOptions horizontalCentered="1"/>
  <pageMargins left="0" right="0" top="0.39370078740157483" bottom="0.19685039370078741" header="0" footer="0"/>
  <pageSetup paperSize="9" scale="59" firstPageNumber="0" orientation="portrait" horizontalDpi="300" verticalDpi="300" r:id="rId1"/>
  <headerFooter>
    <oddFooter>&amp;C
Diretoria Geral - HETRIN&amp;RPágina &amp;P de &amp;N</oddFooter>
  </headerFooter>
  <rowBreaks count="1" manualBreakCount="1">
    <brk id="68" min="1" max="6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CA116"/>
  <sheetViews>
    <sheetView showGridLines="0" view="pageBreakPreview" zoomScaleNormal="100" zoomScaleSheetLayoutView="100" workbookViewId="0">
      <selection activeCell="A2" sqref="A2:BZ2"/>
    </sheetView>
  </sheetViews>
  <sheetFormatPr defaultColWidth="8.7109375" defaultRowHeight="15" x14ac:dyDescent="0.25"/>
  <cols>
    <col min="1" max="1" width="49.5703125" style="142" customWidth="1"/>
    <col min="2" max="27" width="21.7109375" style="143" hidden="1" customWidth="1"/>
    <col min="28" max="34" width="15.7109375" style="143" hidden="1" customWidth="1"/>
    <col min="35" max="35" width="13.85546875" style="143" hidden="1" customWidth="1"/>
    <col min="36" max="36" width="15.7109375" style="144" hidden="1" customWidth="1"/>
    <col min="37" max="37" width="21.140625" style="143" hidden="1" customWidth="1"/>
    <col min="38" max="38" width="20.7109375" style="144" hidden="1" customWidth="1"/>
    <col min="39" max="39" width="13.85546875" style="143" hidden="1" customWidth="1"/>
    <col min="40" max="42" width="15.7109375" style="143" hidden="1" customWidth="1"/>
    <col min="43" max="44" width="20.7109375" style="143" hidden="1" customWidth="1"/>
    <col min="45" max="52" width="15.7109375" style="5" customWidth="1"/>
    <col min="53" max="53" width="15.7109375" style="5" hidden="1" customWidth="1"/>
    <col min="54" max="54" width="16.42578125" style="5" hidden="1" customWidth="1"/>
    <col min="55" max="56" width="15.7109375" style="5" customWidth="1"/>
    <col min="57" max="57" width="20.28515625" style="5" hidden="1" customWidth="1"/>
    <col min="58" max="58" width="15.7109375" style="5" customWidth="1"/>
    <col min="59" max="59" width="15.7109375" style="5" hidden="1" customWidth="1"/>
    <col min="60" max="60" width="60.7109375" style="145" hidden="1" customWidth="1"/>
    <col min="61" max="78" width="20.7109375" style="5" hidden="1" customWidth="1"/>
    <col min="79" max="81" width="20.7109375" style="5" customWidth="1"/>
    <col min="82" max="16384" width="8.7109375" style="5"/>
  </cols>
  <sheetData>
    <row r="1" spans="1:79" s="3" customFormat="1" ht="53.25" customHeight="1" x14ac:dyDescent="0.25">
      <c r="A1" s="1">
        <f>COLUMN()</f>
        <v>1</v>
      </c>
      <c r="B1" s="1">
        <v>2</v>
      </c>
      <c r="C1" s="1">
        <f>COLUMN()</f>
        <v>3</v>
      </c>
      <c r="D1" s="1">
        <f>COLUMN()</f>
        <v>4</v>
      </c>
      <c r="E1" s="1">
        <f>COLUMN()</f>
        <v>5</v>
      </c>
      <c r="F1" s="1">
        <f>COLUMN()</f>
        <v>6</v>
      </c>
      <c r="G1" s="1">
        <f>COLUMN()</f>
        <v>7</v>
      </c>
      <c r="H1" s="1">
        <f>COLUMN()</f>
        <v>8</v>
      </c>
      <c r="I1" s="1">
        <f>COLUMN()</f>
        <v>9</v>
      </c>
      <c r="J1" s="1">
        <f>COLUMN()</f>
        <v>10</v>
      </c>
      <c r="K1" s="1">
        <f>COLUMN()</f>
        <v>11</v>
      </c>
      <c r="L1" s="1">
        <f>COLUMN()</f>
        <v>12</v>
      </c>
      <c r="M1" s="1">
        <f>COLUMN()</f>
        <v>13</v>
      </c>
      <c r="N1" s="1">
        <f>COLUMN()</f>
        <v>14</v>
      </c>
      <c r="O1" s="1">
        <v>26</v>
      </c>
      <c r="P1" s="1">
        <f>COLUMN()</f>
        <v>16</v>
      </c>
      <c r="Q1" s="1">
        <f>COLUMN()</f>
        <v>17</v>
      </c>
      <c r="R1" s="1">
        <f>COLUMN()</f>
        <v>18</v>
      </c>
      <c r="S1" s="1">
        <f>COLUMN()</f>
        <v>19</v>
      </c>
      <c r="T1" s="1">
        <f>COLUMN()</f>
        <v>20</v>
      </c>
      <c r="U1" s="1">
        <f>COLUMN()</f>
        <v>21</v>
      </c>
      <c r="V1" s="1">
        <f>COLUMN()</f>
        <v>22</v>
      </c>
      <c r="W1" s="1">
        <f>COLUMN()</f>
        <v>23</v>
      </c>
      <c r="X1" s="1">
        <f>COLUMN()</f>
        <v>24</v>
      </c>
      <c r="Y1" s="1">
        <f>COLUMN()</f>
        <v>25</v>
      </c>
      <c r="Z1" s="1">
        <f>COLUMN()</f>
        <v>26</v>
      </c>
      <c r="AA1" s="1">
        <f>COLUMN()</f>
        <v>27</v>
      </c>
      <c r="AB1" s="1">
        <v>50</v>
      </c>
      <c r="AC1" s="1">
        <f>COLUMN()</f>
        <v>29</v>
      </c>
      <c r="AD1" s="1">
        <f>COLUMN()</f>
        <v>30</v>
      </c>
      <c r="AE1" s="1">
        <f>COLUMN()</f>
        <v>31</v>
      </c>
      <c r="AF1" s="1">
        <f>COLUMN()</f>
        <v>32</v>
      </c>
      <c r="AG1" s="1">
        <f>COLUMN()</f>
        <v>33</v>
      </c>
      <c r="AH1" s="1">
        <f>COLUMN()</f>
        <v>34</v>
      </c>
      <c r="AI1" s="1">
        <f>COLUMN()</f>
        <v>35</v>
      </c>
      <c r="AJ1" s="1">
        <v>64</v>
      </c>
      <c r="AK1" s="1">
        <f>COLUMN()</f>
        <v>37</v>
      </c>
      <c r="AL1" s="1">
        <v>64</v>
      </c>
      <c r="AM1" s="1">
        <f>COLUMN()</f>
        <v>39</v>
      </c>
      <c r="AN1" s="2"/>
      <c r="AO1" s="2"/>
      <c r="AP1" s="2"/>
      <c r="AQ1" s="2"/>
      <c r="AR1" s="2"/>
      <c r="BH1" s="4"/>
    </row>
    <row r="2" spans="1:79" x14ac:dyDescent="0.25">
      <c r="A2" s="354" t="s">
        <v>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5"/>
      <c r="AP2" s="355"/>
      <c r="AQ2" s="355"/>
      <c r="AR2" s="355"/>
      <c r="AS2" s="355"/>
      <c r="AT2" s="355"/>
      <c r="AU2" s="355"/>
      <c r="AV2" s="355"/>
      <c r="AW2" s="355"/>
      <c r="AX2" s="355"/>
      <c r="AY2" s="355"/>
      <c r="AZ2" s="355"/>
      <c r="BA2" s="355"/>
      <c r="BB2" s="355"/>
      <c r="BC2" s="355"/>
      <c r="BD2" s="355"/>
      <c r="BE2" s="355"/>
      <c r="BF2" s="355"/>
      <c r="BG2" s="355"/>
      <c r="BH2" s="355"/>
      <c r="BI2" s="355"/>
      <c r="BJ2" s="355"/>
      <c r="BK2" s="355"/>
      <c r="BL2" s="355"/>
      <c r="BM2" s="355"/>
      <c r="BN2" s="355"/>
      <c r="BO2" s="355"/>
      <c r="BP2" s="355"/>
      <c r="BQ2" s="355"/>
      <c r="BR2" s="355"/>
      <c r="BS2" s="355"/>
      <c r="BT2" s="355"/>
      <c r="BU2" s="355"/>
      <c r="BV2" s="355"/>
      <c r="BW2" s="355"/>
      <c r="BX2" s="355"/>
      <c r="BY2" s="355"/>
      <c r="BZ2" s="356"/>
    </row>
    <row r="3" spans="1:79" x14ac:dyDescent="0.25">
      <c r="A3" s="6" t="s">
        <v>98</v>
      </c>
      <c r="B3" s="357" t="s">
        <v>99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9"/>
      <c r="AJ3" s="357" t="s">
        <v>100</v>
      </c>
      <c r="AK3" s="358"/>
      <c r="AL3" s="358"/>
      <c r="AM3" s="358"/>
      <c r="AN3" s="358"/>
      <c r="AO3" s="358"/>
      <c r="AP3" s="358"/>
      <c r="AQ3" s="358"/>
      <c r="AR3" s="358"/>
      <c r="AS3" s="358"/>
      <c r="AT3" s="358"/>
      <c r="AU3" s="358"/>
      <c r="AV3" s="358"/>
      <c r="AW3" s="358"/>
      <c r="AX3" s="358"/>
      <c r="AY3" s="358"/>
      <c r="AZ3" s="358"/>
      <c r="BA3" s="358"/>
      <c r="BB3" s="358"/>
      <c r="BC3" s="358"/>
      <c r="BD3" s="358"/>
      <c r="BE3" s="358"/>
      <c r="BF3" s="358"/>
      <c r="BG3" s="358"/>
      <c r="BH3" s="7" t="s">
        <v>98</v>
      </c>
      <c r="BI3" s="360" t="s">
        <v>101</v>
      </c>
      <c r="BJ3" s="360"/>
      <c r="BK3" s="360"/>
      <c r="BL3" s="360"/>
      <c r="BM3" s="360"/>
      <c r="BN3" s="360"/>
      <c r="BO3" s="360"/>
      <c r="BP3" s="360"/>
      <c r="BQ3" s="360"/>
      <c r="BR3" s="360"/>
      <c r="BS3" s="360"/>
      <c r="BT3" s="360"/>
      <c r="BU3" s="360"/>
      <c r="BV3" s="360"/>
      <c r="BW3" s="360"/>
      <c r="BX3" s="360"/>
      <c r="BY3" s="360"/>
      <c r="BZ3" s="361"/>
    </row>
    <row r="4" spans="1:79" s="17" customFormat="1" ht="15" customHeight="1" x14ac:dyDescent="0.25">
      <c r="A4" s="8" t="s">
        <v>102</v>
      </c>
      <c r="B4" s="9" t="s">
        <v>3</v>
      </c>
      <c r="C4" s="9">
        <v>43831</v>
      </c>
      <c r="D4" s="9">
        <v>43862</v>
      </c>
      <c r="E4" s="9">
        <v>43891</v>
      </c>
      <c r="F4" s="9">
        <v>43922</v>
      </c>
      <c r="G4" s="9">
        <v>43952</v>
      </c>
      <c r="H4" s="9">
        <v>43983</v>
      </c>
      <c r="I4" s="9">
        <v>44013</v>
      </c>
      <c r="J4" s="9">
        <v>44044</v>
      </c>
      <c r="K4" s="9">
        <v>44075</v>
      </c>
      <c r="L4" s="9">
        <v>44105</v>
      </c>
      <c r="M4" s="9">
        <v>44136</v>
      </c>
      <c r="N4" s="9">
        <v>44166</v>
      </c>
      <c r="O4" s="9" t="s">
        <v>3</v>
      </c>
      <c r="P4" s="9">
        <v>44197</v>
      </c>
      <c r="Q4" s="9">
        <v>44228</v>
      </c>
      <c r="R4" s="9">
        <v>44256</v>
      </c>
      <c r="S4" s="9">
        <v>44287</v>
      </c>
      <c r="T4" s="9">
        <v>44317</v>
      </c>
      <c r="U4" s="9">
        <v>44348</v>
      </c>
      <c r="V4" s="9">
        <v>44378</v>
      </c>
      <c r="W4" s="9">
        <v>44409</v>
      </c>
      <c r="X4" s="9">
        <v>44440</v>
      </c>
      <c r="Y4" s="9">
        <v>44470</v>
      </c>
      <c r="Z4" s="9">
        <v>44501</v>
      </c>
      <c r="AA4" s="9">
        <v>44531</v>
      </c>
      <c r="AB4" s="9" t="s">
        <v>3</v>
      </c>
      <c r="AC4" s="9">
        <v>44562</v>
      </c>
      <c r="AD4" s="9">
        <v>44593</v>
      </c>
      <c r="AE4" s="9">
        <v>44621</v>
      </c>
      <c r="AF4" s="9">
        <v>44652</v>
      </c>
      <c r="AG4" s="9">
        <v>44682</v>
      </c>
      <c r="AH4" s="10">
        <v>44713</v>
      </c>
      <c r="AI4" s="9" t="s">
        <v>103</v>
      </c>
      <c r="AJ4" s="11" t="s">
        <v>104</v>
      </c>
      <c r="AK4" s="9" t="s">
        <v>105</v>
      </c>
      <c r="AL4" s="11" t="s">
        <v>104</v>
      </c>
      <c r="AM4" s="9">
        <v>44743</v>
      </c>
      <c r="AN4" s="9">
        <v>44774</v>
      </c>
      <c r="AO4" s="9">
        <v>44805</v>
      </c>
      <c r="AP4" s="9">
        <v>44835</v>
      </c>
      <c r="AQ4" s="9">
        <v>44866</v>
      </c>
      <c r="AR4" s="9">
        <v>44896</v>
      </c>
      <c r="AS4" s="11" t="s">
        <v>106</v>
      </c>
      <c r="AT4" s="9" t="e">
        <f ca="1">_xll.FIMMÊS(AR4,0)+1</f>
        <v>#NAME?</v>
      </c>
      <c r="AU4" s="9" t="e">
        <f t="shared" ref="AU4:AZ4" ca="1" si="0">_xll.FIMMÊS(AT4,0)+1</f>
        <v>#NAME?</v>
      </c>
      <c r="AV4" s="9" t="e">
        <f t="shared" ca="1" si="0"/>
        <v>#NAME?</v>
      </c>
      <c r="AW4" s="9" t="e">
        <f t="shared" ca="1" si="0"/>
        <v>#NAME?</v>
      </c>
      <c r="AX4" s="9" t="e">
        <f t="shared" ca="1" si="0"/>
        <v>#NAME?</v>
      </c>
      <c r="AY4" s="9" t="e">
        <f t="shared" ca="1" si="0"/>
        <v>#NAME?</v>
      </c>
      <c r="AZ4" s="9" t="e">
        <f t="shared" ca="1" si="0"/>
        <v>#NAME?</v>
      </c>
      <c r="BA4" s="11" t="s">
        <v>107</v>
      </c>
      <c r="BB4" s="11" t="s">
        <v>108</v>
      </c>
      <c r="BC4" s="9" t="e">
        <f ca="1">_xll.FIMMÊS(AZ4,0)+1</f>
        <v>#NAME?</v>
      </c>
      <c r="BD4" s="9" t="e">
        <f ca="1">_xll.FIMMÊS(BC4,0)+1</f>
        <v>#NAME?</v>
      </c>
      <c r="BE4" s="12" t="s">
        <v>109</v>
      </c>
      <c r="BF4" s="12" t="s">
        <v>110</v>
      </c>
      <c r="BG4" s="13" t="e">
        <f ca="1">_xll.FIMMÊS(BD4,0)+1</f>
        <v>#NAME?</v>
      </c>
      <c r="BH4" s="14" t="s">
        <v>102</v>
      </c>
      <c r="BI4" s="15" t="s">
        <v>3</v>
      </c>
      <c r="BJ4" s="15" t="s">
        <v>111</v>
      </c>
      <c r="BK4" s="16" t="s">
        <v>112</v>
      </c>
      <c r="BL4" s="15" t="s">
        <v>113</v>
      </c>
      <c r="BM4" s="15">
        <v>45200</v>
      </c>
      <c r="BN4" s="15" t="e">
        <f t="shared" ref="BN4:BZ4" ca="1" si="1">_xll.FIMMÊS(BM4,0)+1</f>
        <v>#NAME?</v>
      </c>
      <c r="BO4" s="15" t="e">
        <f t="shared" ca="1" si="1"/>
        <v>#NAME?</v>
      </c>
      <c r="BP4" s="15" t="e">
        <f t="shared" ca="1" si="1"/>
        <v>#NAME?</v>
      </c>
      <c r="BQ4" s="15" t="e">
        <f t="shared" ca="1" si="1"/>
        <v>#NAME?</v>
      </c>
      <c r="BR4" s="15" t="e">
        <f t="shared" ca="1" si="1"/>
        <v>#NAME?</v>
      </c>
      <c r="BS4" s="15" t="e">
        <f t="shared" ca="1" si="1"/>
        <v>#NAME?</v>
      </c>
      <c r="BT4" s="15" t="e">
        <f t="shared" ca="1" si="1"/>
        <v>#NAME?</v>
      </c>
      <c r="BU4" s="15" t="e">
        <f t="shared" ca="1" si="1"/>
        <v>#NAME?</v>
      </c>
      <c r="BV4" s="15" t="e">
        <f t="shared" ca="1" si="1"/>
        <v>#NAME?</v>
      </c>
      <c r="BW4" s="15" t="e">
        <f t="shared" ca="1" si="1"/>
        <v>#NAME?</v>
      </c>
      <c r="BX4" s="15" t="e">
        <f t="shared" ca="1" si="1"/>
        <v>#NAME?</v>
      </c>
      <c r="BY4" s="15" t="e">
        <f t="shared" ca="1" si="1"/>
        <v>#NAME?</v>
      </c>
      <c r="BZ4" s="15" t="e">
        <f t="shared" ca="1" si="1"/>
        <v>#NAME?</v>
      </c>
    </row>
    <row r="5" spans="1:79" s="24" customFormat="1" x14ac:dyDescent="0.25">
      <c r="A5" s="18" t="s">
        <v>114</v>
      </c>
      <c r="B5" s="19">
        <v>311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166</v>
      </c>
      <c r="K5" s="20">
        <v>176</v>
      </c>
      <c r="L5" s="20">
        <v>157</v>
      </c>
      <c r="M5" s="20">
        <v>114</v>
      </c>
      <c r="N5" s="20">
        <v>163</v>
      </c>
      <c r="O5" s="19">
        <v>311</v>
      </c>
      <c r="P5" s="20">
        <v>322</v>
      </c>
      <c r="Q5" s="20">
        <v>239</v>
      </c>
      <c r="R5" s="20">
        <v>171</v>
      </c>
      <c r="S5" s="20">
        <v>179</v>
      </c>
      <c r="T5" s="20">
        <v>190</v>
      </c>
      <c r="U5" s="20">
        <v>180</v>
      </c>
      <c r="V5" s="20">
        <v>189</v>
      </c>
      <c r="W5" s="20">
        <v>269</v>
      </c>
      <c r="X5" s="20">
        <v>272</v>
      </c>
      <c r="Y5" s="20">
        <v>229</v>
      </c>
      <c r="Z5" s="20">
        <v>218</v>
      </c>
      <c r="AA5" s="20">
        <v>265</v>
      </c>
      <c r="AB5" s="19">
        <v>435</v>
      </c>
      <c r="AC5" s="20">
        <v>348</v>
      </c>
      <c r="AD5" s="20">
        <v>155</v>
      </c>
      <c r="AE5" s="20">
        <v>362</v>
      </c>
      <c r="AF5" s="20">
        <v>346</v>
      </c>
      <c r="AG5" s="20">
        <v>361</v>
      </c>
      <c r="AH5" s="20">
        <v>221</v>
      </c>
      <c r="AI5" s="20">
        <v>38</v>
      </c>
      <c r="AJ5" s="21">
        <v>341</v>
      </c>
      <c r="AK5" s="20">
        <v>240</v>
      </c>
      <c r="AL5" s="21">
        <v>341</v>
      </c>
      <c r="AM5" s="20">
        <v>278</v>
      </c>
      <c r="AN5" s="20">
        <v>386</v>
      </c>
      <c r="AO5" s="20">
        <v>365</v>
      </c>
      <c r="AP5" s="20">
        <v>392</v>
      </c>
      <c r="AQ5" s="20">
        <v>351</v>
      </c>
      <c r="AR5" s="20">
        <v>363</v>
      </c>
      <c r="AS5" s="20">
        <f t="shared" ref="AS5:BG5" si="2">AS16</f>
        <v>341</v>
      </c>
      <c r="AT5" s="20">
        <f t="shared" si="2"/>
        <v>392</v>
      </c>
      <c r="AU5" s="20">
        <f t="shared" si="2"/>
        <v>349</v>
      </c>
      <c r="AV5" s="20">
        <f t="shared" si="2"/>
        <v>402</v>
      </c>
      <c r="AW5" s="20">
        <f t="shared" si="2"/>
        <v>344</v>
      </c>
      <c r="AX5" s="20">
        <f t="shared" si="2"/>
        <v>385</v>
      </c>
      <c r="AY5" s="20">
        <f t="shared" si="2"/>
        <v>354</v>
      </c>
      <c r="AZ5" s="20">
        <f t="shared" si="2"/>
        <v>362</v>
      </c>
      <c r="BA5" s="21">
        <f t="shared" si="2"/>
        <v>336</v>
      </c>
      <c r="BB5" s="21">
        <f t="shared" si="2"/>
        <v>93</v>
      </c>
      <c r="BC5" s="20">
        <f t="shared" si="2"/>
        <v>429</v>
      </c>
      <c r="BD5" s="20">
        <f t="shared" si="2"/>
        <v>396</v>
      </c>
      <c r="BE5" s="20">
        <v>165</v>
      </c>
      <c r="BF5" s="20">
        <f>BF16</f>
        <v>185</v>
      </c>
      <c r="BG5" s="20">
        <f t="shared" si="2"/>
        <v>385</v>
      </c>
      <c r="BH5" s="22" t="s">
        <v>114</v>
      </c>
      <c r="BI5" s="20">
        <f>BI16</f>
        <v>341</v>
      </c>
      <c r="BJ5" s="20">
        <v>176</v>
      </c>
      <c r="BK5" s="20">
        <f t="shared" ref="BK5:BZ5" si="3">BK16</f>
        <v>200</v>
      </c>
      <c r="BL5" s="20">
        <f t="shared" si="3"/>
        <v>341</v>
      </c>
      <c r="BM5" s="20">
        <f t="shared" si="3"/>
        <v>385</v>
      </c>
      <c r="BN5" s="20">
        <f t="shared" si="3"/>
        <v>381</v>
      </c>
      <c r="BO5" s="20">
        <f t="shared" si="3"/>
        <v>466</v>
      </c>
      <c r="BP5" s="20">
        <f t="shared" si="3"/>
        <v>0</v>
      </c>
      <c r="BQ5" s="20">
        <f t="shared" si="3"/>
        <v>0</v>
      </c>
      <c r="BR5" s="20">
        <f t="shared" si="3"/>
        <v>0</v>
      </c>
      <c r="BS5" s="20">
        <f t="shared" si="3"/>
        <v>0</v>
      </c>
      <c r="BT5" s="20">
        <f t="shared" si="3"/>
        <v>0</v>
      </c>
      <c r="BU5" s="20">
        <f t="shared" si="3"/>
        <v>0</v>
      </c>
      <c r="BV5" s="20">
        <f t="shared" si="3"/>
        <v>0</v>
      </c>
      <c r="BW5" s="20">
        <f t="shared" si="3"/>
        <v>0</v>
      </c>
      <c r="BX5" s="20">
        <f t="shared" si="3"/>
        <v>0</v>
      </c>
      <c r="BY5" s="20">
        <f t="shared" si="3"/>
        <v>0</v>
      </c>
      <c r="BZ5" s="20">
        <f t="shared" si="3"/>
        <v>0</v>
      </c>
      <c r="CA5" s="23"/>
    </row>
    <row r="6" spans="1:79" s="24" customFormat="1" hidden="1" x14ac:dyDescent="0.25">
      <c r="A6" s="25"/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6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6"/>
      <c r="AC6" s="27"/>
      <c r="AD6" s="27"/>
      <c r="AE6" s="27"/>
      <c r="AF6" s="27"/>
      <c r="AG6" s="27"/>
      <c r="AH6" s="27"/>
      <c r="AI6" s="27"/>
      <c r="AJ6" s="28"/>
      <c r="AK6" s="27"/>
      <c r="AL6" s="28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8"/>
      <c r="BB6" s="28"/>
      <c r="BC6" s="27"/>
      <c r="BD6" s="27"/>
      <c r="BE6" s="27"/>
      <c r="BF6" s="27"/>
      <c r="BG6" s="27"/>
      <c r="BH6" s="22" t="s">
        <v>115</v>
      </c>
      <c r="BI6" s="20">
        <f>BI19</f>
        <v>132</v>
      </c>
      <c r="BJ6" s="20">
        <v>68</v>
      </c>
      <c r="BK6" s="20">
        <v>72</v>
      </c>
      <c r="BL6" s="20">
        <f t="shared" ref="BL6:BZ6" si="4">BL19</f>
        <v>132</v>
      </c>
      <c r="BM6" s="20">
        <v>72</v>
      </c>
      <c r="BN6" s="20">
        <f t="shared" si="4"/>
        <v>134</v>
      </c>
      <c r="BO6" s="20">
        <f t="shared" si="4"/>
        <v>153</v>
      </c>
      <c r="BP6" s="20">
        <f t="shared" si="4"/>
        <v>0</v>
      </c>
      <c r="BQ6" s="20">
        <f t="shared" si="4"/>
        <v>0</v>
      </c>
      <c r="BR6" s="20">
        <f t="shared" si="4"/>
        <v>0</v>
      </c>
      <c r="BS6" s="20">
        <f t="shared" si="4"/>
        <v>0</v>
      </c>
      <c r="BT6" s="20">
        <f t="shared" si="4"/>
        <v>0</v>
      </c>
      <c r="BU6" s="20">
        <f t="shared" si="4"/>
        <v>0</v>
      </c>
      <c r="BV6" s="20">
        <f t="shared" si="4"/>
        <v>0</v>
      </c>
      <c r="BW6" s="20">
        <f t="shared" si="4"/>
        <v>0</v>
      </c>
      <c r="BX6" s="20">
        <f t="shared" si="4"/>
        <v>0</v>
      </c>
      <c r="BY6" s="20">
        <f t="shared" si="4"/>
        <v>0</v>
      </c>
      <c r="BZ6" s="20">
        <f t="shared" si="4"/>
        <v>0</v>
      </c>
      <c r="CA6" s="23"/>
    </row>
    <row r="7" spans="1:79" s="24" customFormat="1" x14ac:dyDescent="0.25">
      <c r="A7" s="29" t="s">
        <v>116</v>
      </c>
      <c r="B7" s="30">
        <v>1721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386</v>
      </c>
      <c r="M7" s="30">
        <v>687</v>
      </c>
      <c r="N7" s="30">
        <v>2033</v>
      </c>
      <c r="O7" s="19">
        <v>1721</v>
      </c>
      <c r="P7" s="30">
        <v>2725</v>
      </c>
      <c r="Q7" s="30">
        <v>2708</v>
      </c>
      <c r="R7" s="30">
        <v>724</v>
      </c>
      <c r="S7" s="30">
        <v>0</v>
      </c>
      <c r="T7" s="30">
        <v>0</v>
      </c>
      <c r="U7" s="30">
        <v>0</v>
      </c>
      <c r="V7" s="30">
        <v>258</v>
      </c>
      <c r="W7" s="30">
        <v>1439</v>
      </c>
      <c r="X7" s="30">
        <v>1902</v>
      </c>
      <c r="Y7" s="30">
        <v>2057</v>
      </c>
      <c r="Z7" s="30">
        <v>1789</v>
      </c>
      <c r="AA7" s="30">
        <v>1308</v>
      </c>
      <c r="AB7" s="19">
        <v>1721</v>
      </c>
      <c r="AC7" s="30">
        <v>1801</v>
      </c>
      <c r="AD7" s="30">
        <v>321</v>
      </c>
      <c r="AE7" s="30">
        <v>1893</v>
      </c>
      <c r="AF7" s="30">
        <v>2497</v>
      </c>
      <c r="AG7" s="30">
        <v>3131</v>
      </c>
      <c r="AH7" s="30">
        <v>2307</v>
      </c>
      <c r="AI7" s="30">
        <v>687</v>
      </c>
      <c r="AJ7" s="30">
        <v>2000</v>
      </c>
      <c r="AK7" s="30">
        <v>1792</v>
      </c>
      <c r="AL7" s="30">
        <v>2132</v>
      </c>
      <c r="AM7" s="30">
        <v>2603</v>
      </c>
      <c r="AN7" s="30">
        <v>2493</v>
      </c>
      <c r="AO7" s="30">
        <v>2483</v>
      </c>
      <c r="AP7" s="30">
        <v>2485</v>
      </c>
      <c r="AQ7" s="30">
        <v>2963</v>
      </c>
      <c r="AR7" s="31">
        <v>2910</v>
      </c>
      <c r="AS7" s="31">
        <f t="shared" ref="AS7:BG7" si="5">AS41</f>
        <v>2132</v>
      </c>
      <c r="AT7" s="31">
        <f t="shared" si="5"/>
        <v>2491</v>
      </c>
      <c r="AU7" s="31">
        <f t="shared" si="5"/>
        <v>2336</v>
      </c>
      <c r="AV7" s="31">
        <f t="shared" si="5"/>
        <v>1868</v>
      </c>
      <c r="AW7" s="31">
        <f t="shared" si="5"/>
        <v>2441</v>
      </c>
      <c r="AX7" s="31">
        <f t="shared" si="5"/>
        <v>2261</v>
      </c>
      <c r="AY7" s="31">
        <f t="shared" si="5"/>
        <v>2263</v>
      </c>
      <c r="AZ7" s="31">
        <f t="shared" si="5"/>
        <v>2313</v>
      </c>
      <c r="BA7" s="31">
        <f t="shared" si="5"/>
        <v>2077</v>
      </c>
      <c r="BB7" s="31">
        <f t="shared" si="5"/>
        <v>350</v>
      </c>
      <c r="BC7" s="31">
        <f t="shared" si="5"/>
        <v>2427</v>
      </c>
      <c r="BD7" s="31">
        <f t="shared" si="5"/>
        <v>2528</v>
      </c>
      <c r="BE7" s="31">
        <v>1032</v>
      </c>
      <c r="BF7" s="31">
        <f>BF41</f>
        <v>1104</v>
      </c>
      <c r="BG7" s="31">
        <f t="shared" si="5"/>
        <v>2636</v>
      </c>
      <c r="BH7" s="32" t="s">
        <v>116</v>
      </c>
      <c r="BI7" s="31">
        <f>BI41</f>
        <v>2000</v>
      </c>
      <c r="BJ7" s="31">
        <v>1033</v>
      </c>
      <c r="BK7" s="31">
        <f t="shared" ref="BK7:BZ7" si="6">BK41</f>
        <v>1532</v>
      </c>
      <c r="BL7" s="31">
        <f t="shared" si="6"/>
        <v>2000</v>
      </c>
      <c r="BM7" s="31">
        <f t="shared" si="6"/>
        <v>2609</v>
      </c>
      <c r="BN7" s="31">
        <f t="shared" si="6"/>
        <v>2228</v>
      </c>
      <c r="BO7" s="31">
        <f t="shared" si="6"/>
        <v>2435</v>
      </c>
      <c r="BP7" s="31">
        <f t="shared" si="6"/>
        <v>0</v>
      </c>
      <c r="BQ7" s="31">
        <f t="shared" si="6"/>
        <v>0</v>
      </c>
      <c r="BR7" s="31">
        <f t="shared" si="6"/>
        <v>0</v>
      </c>
      <c r="BS7" s="31">
        <f t="shared" si="6"/>
        <v>0</v>
      </c>
      <c r="BT7" s="31">
        <f t="shared" si="6"/>
        <v>0</v>
      </c>
      <c r="BU7" s="31">
        <f t="shared" si="6"/>
        <v>0</v>
      </c>
      <c r="BV7" s="31">
        <f t="shared" si="6"/>
        <v>0</v>
      </c>
      <c r="BW7" s="31">
        <f t="shared" si="6"/>
        <v>0</v>
      </c>
      <c r="BX7" s="31">
        <f t="shared" si="6"/>
        <v>0</v>
      </c>
      <c r="BY7" s="31">
        <f t="shared" si="6"/>
        <v>0</v>
      </c>
      <c r="BZ7" s="31">
        <f t="shared" si="6"/>
        <v>0</v>
      </c>
      <c r="CA7" s="23"/>
    </row>
    <row r="8" spans="1:79" s="24" customFormat="1" x14ac:dyDescent="0.25">
      <c r="A8" s="18" t="s">
        <v>117</v>
      </c>
      <c r="B8" s="19">
        <v>100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19">
        <v>100</v>
      </c>
      <c r="P8" s="31">
        <v>257</v>
      </c>
      <c r="Q8" s="31">
        <v>191</v>
      </c>
      <c r="R8" s="31">
        <v>31</v>
      </c>
      <c r="S8" s="31">
        <v>0</v>
      </c>
      <c r="T8" s="31">
        <v>0</v>
      </c>
      <c r="U8" s="31">
        <v>0</v>
      </c>
      <c r="V8" s="31">
        <v>0</v>
      </c>
      <c r="W8" s="31">
        <v>100</v>
      </c>
      <c r="X8" s="31">
        <v>122</v>
      </c>
      <c r="Y8" s="31">
        <v>128</v>
      </c>
      <c r="Z8" s="31">
        <v>112</v>
      </c>
      <c r="AA8" s="31">
        <v>103</v>
      </c>
      <c r="AB8" s="19">
        <v>100</v>
      </c>
      <c r="AC8" s="31">
        <v>180</v>
      </c>
      <c r="AD8" s="31">
        <v>0</v>
      </c>
      <c r="AE8" s="31">
        <v>222</v>
      </c>
      <c r="AF8" s="31">
        <v>171</v>
      </c>
      <c r="AG8" s="31">
        <v>221</v>
      </c>
      <c r="AH8" s="31">
        <v>82</v>
      </c>
      <c r="AI8" s="31">
        <v>0</v>
      </c>
      <c r="AJ8" s="31">
        <v>196</v>
      </c>
      <c r="AK8" s="31">
        <v>146</v>
      </c>
      <c r="AL8" s="31">
        <v>196</v>
      </c>
      <c r="AM8" s="31">
        <v>146</v>
      </c>
      <c r="AN8" s="31">
        <v>247</v>
      </c>
      <c r="AO8" s="31">
        <v>217</v>
      </c>
      <c r="AP8" s="31">
        <v>206</v>
      </c>
      <c r="AQ8" s="31">
        <v>196</v>
      </c>
      <c r="AR8" s="31">
        <v>228</v>
      </c>
      <c r="AS8" s="31">
        <f t="shared" ref="AS8:BG8" si="7">AS27</f>
        <v>196</v>
      </c>
      <c r="AT8" s="31">
        <f t="shared" si="7"/>
        <v>255</v>
      </c>
      <c r="AU8" s="31">
        <f t="shared" si="7"/>
        <v>210</v>
      </c>
      <c r="AV8" s="31">
        <f t="shared" si="7"/>
        <v>219</v>
      </c>
      <c r="AW8" s="31">
        <f t="shared" si="7"/>
        <v>197</v>
      </c>
      <c r="AX8" s="31">
        <f t="shared" si="7"/>
        <v>211</v>
      </c>
      <c r="AY8" s="31">
        <f t="shared" si="7"/>
        <v>201</v>
      </c>
      <c r="AZ8" s="31">
        <f t="shared" si="7"/>
        <v>205</v>
      </c>
      <c r="BA8" s="31">
        <f t="shared" si="7"/>
        <v>193</v>
      </c>
      <c r="BB8" s="31">
        <f t="shared" si="7"/>
        <v>42</v>
      </c>
      <c r="BC8" s="31">
        <f t="shared" si="7"/>
        <v>236</v>
      </c>
      <c r="BD8" s="31">
        <f t="shared" si="7"/>
        <v>207</v>
      </c>
      <c r="BE8" s="31">
        <v>95</v>
      </c>
      <c r="BF8" s="31">
        <f>BF27</f>
        <v>91</v>
      </c>
      <c r="BG8" s="31">
        <f t="shared" si="7"/>
        <v>203</v>
      </c>
      <c r="BH8" s="32" t="s">
        <v>117</v>
      </c>
      <c r="BI8" s="31">
        <f>BI27+BI35</f>
        <v>130</v>
      </c>
      <c r="BJ8" s="31">
        <v>67</v>
      </c>
      <c r="BK8" s="31">
        <f t="shared" ref="BK8:BZ8" si="8">BK27+BK35</f>
        <v>112</v>
      </c>
      <c r="BL8" s="31">
        <f t="shared" si="8"/>
        <v>130</v>
      </c>
      <c r="BM8" s="31">
        <f t="shared" si="8"/>
        <v>203</v>
      </c>
      <c r="BN8" s="31">
        <f t="shared" si="8"/>
        <v>146</v>
      </c>
      <c r="BO8" s="31">
        <f t="shared" si="8"/>
        <v>129</v>
      </c>
      <c r="BP8" s="31">
        <f t="shared" si="8"/>
        <v>0</v>
      </c>
      <c r="BQ8" s="31">
        <f t="shared" si="8"/>
        <v>0</v>
      </c>
      <c r="BR8" s="31">
        <f t="shared" si="8"/>
        <v>0</v>
      </c>
      <c r="BS8" s="31">
        <f t="shared" si="8"/>
        <v>0</v>
      </c>
      <c r="BT8" s="31">
        <f t="shared" si="8"/>
        <v>0</v>
      </c>
      <c r="BU8" s="31">
        <f t="shared" si="8"/>
        <v>0</v>
      </c>
      <c r="BV8" s="31">
        <f t="shared" si="8"/>
        <v>0</v>
      </c>
      <c r="BW8" s="31">
        <f t="shared" si="8"/>
        <v>0</v>
      </c>
      <c r="BX8" s="31">
        <f t="shared" si="8"/>
        <v>0</v>
      </c>
      <c r="BY8" s="31">
        <f t="shared" si="8"/>
        <v>0</v>
      </c>
      <c r="BZ8" s="31">
        <f t="shared" si="8"/>
        <v>0</v>
      </c>
      <c r="CA8" s="23"/>
    </row>
    <row r="9" spans="1:79" s="24" customFormat="1" x14ac:dyDescent="0.25">
      <c r="A9" s="29" t="s">
        <v>118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19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19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1"/>
      <c r="AS9" s="31">
        <f>AS71</f>
        <v>1000</v>
      </c>
      <c r="AT9" s="31">
        <f t="shared" ref="AT9:BC9" si="9">AT71</f>
        <v>688</v>
      </c>
      <c r="AU9" s="31">
        <f t="shared" si="9"/>
        <v>725</v>
      </c>
      <c r="AV9" s="31">
        <f t="shared" si="9"/>
        <v>581</v>
      </c>
      <c r="AW9" s="31">
        <f t="shared" si="9"/>
        <v>809</v>
      </c>
      <c r="AX9" s="31">
        <f t="shared" si="9"/>
        <v>748</v>
      </c>
      <c r="AY9" s="31">
        <f t="shared" si="9"/>
        <v>688</v>
      </c>
      <c r="AZ9" s="31">
        <f t="shared" si="9"/>
        <v>855</v>
      </c>
      <c r="BA9" s="31">
        <f t="shared" si="9"/>
        <v>705</v>
      </c>
      <c r="BB9" s="31">
        <f t="shared" si="9"/>
        <v>239</v>
      </c>
      <c r="BC9" s="31">
        <f t="shared" si="9"/>
        <v>944</v>
      </c>
      <c r="BD9" s="31">
        <f>BD71</f>
        <v>851</v>
      </c>
      <c r="BE9" s="31">
        <v>484</v>
      </c>
      <c r="BF9" s="31">
        <f>BF71</f>
        <v>397</v>
      </c>
      <c r="BG9" s="31">
        <f>BG71</f>
        <v>961</v>
      </c>
      <c r="BH9" s="32" t="s">
        <v>118</v>
      </c>
      <c r="BI9" s="31">
        <f>BI71</f>
        <v>180</v>
      </c>
      <c r="BJ9" s="31">
        <v>93</v>
      </c>
      <c r="BK9" s="31">
        <f t="shared" ref="BK9:BZ9" si="10">BK71</f>
        <v>367</v>
      </c>
      <c r="BL9" s="31">
        <f t="shared" si="10"/>
        <v>180</v>
      </c>
      <c r="BM9" s="31">
        <f t="shared" si="10"/>
        <v>650</v>
      </c>
      <c r="BN9" s="31">
        <f t="shared" si="10"/>
        <v>448</v>
      </c>
      <c r="BO9" s="31">
        <f t="shared" si="10"/>
        <v>555</v>
      </c>
      <c r="BP9" s="31">
        <f t="shared" si="10"/>
        <v>0</v>
      </c>
      <c r="BQ9" s="31">
        <f t="shared" si="10"/>
        <v>0</v>
      </c>
      <c r="BR9" s="31">
        <f t="shared" si="10"/>
        <v>0</v>
      </c>
      <c r="BS9" s="31">
        <f t="shared" si="10"/>
        <v>0</v>
      </c>
      <c r="BT9" s="31">
        <f t="shared" si="10"/>
        <v>0</v>
      </c>
      <c r="BU9" s="31">
        <f t="shared" si="10"/>
        <v>0</v>
      </c>
      <c r="BV9" s="31">
        <f t="shared" si="10"/>
        <v>0</v>
      </c>
      <c r="BW9" s="31">
        <f t="shared" si="10"/>
        <v>0</v>
      </c>
      <c r="BX9" s="31">
        <f t="shared" si="10"/>
        <v>0</v>
      </c>
      <c r="BY9" s="31">
        <f t="shared" si="10"/>
        <v>0</v>
      </c>
      <c r="BZ9" s="31">
        <f t="shared" si="10"/>
        <v>0</v>
      </c>
      <c r="CA9" s="23"/>
    </row>
    <row r="10" spans="1:79" s="24" customFormat="1" x14ac:dyDescent="0.25">
      <c r="A10" s="18" t="s">
        <v>119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20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20">
        <v>0</v>
      </c>
      <c r="AC10" s="33">
        <v>3419</v>
      </c>
      <c r="AD10" s="33">
        <v>4319</v>
      </c>
      <c r="AE10" s="33">
        <v>5376</v>
      </c>
      <c r="AF10" s="33">
        <v>5380</v>
      </c>
      <c r="AG10" s="33">
        <v>5477</v>
      </c>
      <c r="AH10" s="33">
        <v>5591</v>
      </c>
      <c r="AI10" s="33">
        <v>1736</v>
      </c>
      <c r="AJ10" s="33">
        <v>3500</v>
      </c>
      <c r="AK10" s="33">
        <v>3068</v>
      </c>
      <c r="AL10" s="33">
        <v>3500</v>
      </c>
      <c r="AM10" s="33">
        <v>4804</v>
      </c>
      <c r="AN10" s="33">
        <v>5021</v>
      </c>
      <c r="AO10" s="33">
        <v>5191</v>
      </c>
      <c r="AP10" s="33">
        <v>5519</v>
      </c>
      <c r="AQ10" s="33">
        <v>5758</v>
      </c>
      <c r="AR10" s="33">
        <v>6182</v>
      </c>
      <c r="AS10" s="33">
        <f t="shared" ref="AS10:BD10" si="11">AS102</f>
        <v>0</v>
      </c>
      <c r="AT10" s="33">
        <f t="shared" si="11"/>
        <v>6399</v>
      </c>
      <c r="AU10" s="33">
        <f t="shared" si="11"/>
        <v>6719</v>
      </c>
      <c r="AV10" s="33">
        <f t="shared" si="11"/>
        <v>7854</v>
      </c>
      <c r="AW10" s="33">
        <f t="shared" si="11"/>
        <v>7477</v>
      </c>
      <c r="AX10" s="33">
        <f t="shared" si="11"/>
        <v>6427</v>
      </c>
      <c r="AY10" s="33">
        <f t="shared" si="11"/>
        <v>5340</v>
      </c>
      <c r="AZ10" s="33">
        <f t="shared" si="11"/>
        <v>5358</v>
      </c>
      <c r="BA10" s="33">
        <f t="shared" si="11"/>
        <v>3981</v>
      </c>
      <c r="BB10" s="33">
        <f t="shared" si="11"/>
        <v>1277</v>
      </c>
      <c r="BC10" s="33">
        <f t="shared" si="11"/>
        <v>5258</v>
      </c>
      <c r="BD10" s="33">
        <f t="shared" si="11"/>
        <v>5605</v>
      </c>
      <c r="BE10" s="33">
        <v>0</v>
      </c>
      <c r="BF10" s="33">
        <f>BF102</f>
        <v>2819</v>
      </c>
      <c r="BG10" s="33">
        <f>BG102</f>
        <v>6080</v>
      </c>
      <c r="BH10" s="34" t="s">
        <v>119</v>
      </c>
      <c r="BI10" s="33">
        <f>BI102</f>
        <v>0</v>
      </c>
      <c r="BJ10" s="33">
        <v>0</v>
      </c>
      <c r="BK10" s="33">
        <f>BK102</f>
        <v>3261</v>
      </c>
      <c r="BL10" s="33" t="s">
        <v>120</v>
      </c>
      <c r="BM10" s="33">
        <f t="shared" ref="BM10:BZ10" si="12">BM102</f>
        <v>6080</v>
      </c>
      <c r="BN10" s="33">
        <f t="shared" si="12"/>
        <v>5722</v>
      </c>
      <c r="BO10" s="33">
        <f t="shared" si="12"/>
        <v>5873</v>
      </c>
      <c r="BP10" s="33">
        <f t="shared" si="12"/>
        <v>0</v>
      </c>
      <c r="BQ10" s="33">
        <f t="shared" si="12"/>
        <v>0</v>
      </c>
      <c r="BR10" s="33">
        <f t="shared" si="12"/>
        <v>0</v>
      </c>
      <c r="BS10" s="33">
        <f t="shared" si="12"/>
        <v>0</v>
      </c>
      <c r="BT10" s="33">
        <f t="shared" si="12"/>
        <v>0</v>
      </c>
      <c r="BU10" s="33">
        <f t="shared" si="12"/>
        <v>0</v>
      </c>
      <c r="BV10" s="33">
        <f t="shared" si="12"/>
        <v>0</v>
      </c>
      <c r="BW10" s="33">
        <f t="shared" si="12"/>
        <v>0</v>
      </c>
      <c r="BX10" s="33">
        <f t="shared" si="12"/>
        <v>0</v>
      </c>
      <c r="BY10" s="33">
        <f t="shared" si="12"/>
        <v>0</v>
      </c>
      <c r="BZ10" s="33">
        <f t="shared" si="12"/>
        <v>0</v>
      </c>
      <c r="CA10" s="23"/>
    </row>
    <row r="11" spans="1:79" x14ac:dyDescent="0.25">
      <c r="A11" s="35" t="s">
        <v>121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26</v>
      </c>
      <c r="P11" s="35">
        <v>16</v>
      </c>
      <c r="Q11" s="35">
        <v>17</v>
      </c>
      <c r="R11" s="35">
        <v>18</v>
      </c>
      <c r="S11" s="35">
        <v>19</v>
      </c>
      <c r="T11" s="35">
        <v>20</v>
      </c>
      <c r="U11" s="35">
        <v>21</v>
      </c>
      <c r="V11" s="35">
        <v>22</v>
      </c>
      <c r="W11" s="35">
        <v>23</v>
      </c>
      <c r="X11" s="35">
        <v>24</v>
      </c>
      <c r="Y11" s="35">
        <v>25</v>
      </c>
      <c r="Z11" s="35">
        <v>26</v>
      </c>
      <c r="AA11" s="35">
        <v>27</v>
      </c>
      <c r="AB11" s="35">
        <v>50</v>
      </c>
      <c r="AC11" s="35">
        <v>29</v>
      </c>
      <c r="AD11" s="35">
        <v>30</v>
      </c>
      <c r="AE11" s="35">
        <v>31</v>
      </c>
      <c r="AF11" s="35">
        <v>32</v>
      </c>
      <c r="AG11" s="35">
        <v>33</v>
      </c>
      <c r="AH11" s="35">
        <v>34</v>
      </c>
      <c r="AI11" s="35">
        <v>35</v>
      </c>
      <c r="AJ11" s="35">
        <v>64</v>
      </c>
      <c r="AK11" s="35">
        <v>37</v>
      </c>
      <c r="AL11" s="35">
        <v>64</v>
      </c>
      <c r="AM11" s="35">
        <v>39</v>
      </c>
      <c r="AN11" s="36"/>
      <c r="AO11" s="36"/>
      <c r="AP11" s="36"/>
      <c r="AQ11" s="36"/>
      <c r="AR11" s="36"/>
      <c r="AS11" s="35">
        <v>64</v>
      </c>
      <c r="AT11" s="36"/>
      <c r="AU11" s="36"/>
      <c r="AV11" s="36"/>
      <c r="AW11" s="36"/>
      <c r="AX11" s="36"/>
      <c r="AY11" s="36"/>
      <c r="AZ11" s="36"/>
      <c r="BA11" s="37"/>
      <c r="BB11" s="37"/>
      <c r="BC11" s="36"/>
      <c r="BD11" s="36"/>
      <c r="BE11" s="36"/>
      <c r="BF11" s="36"/>
      <c r="BG11" s="36"/>
      <c r="BH11" s="38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</row>
    <row r="12" spans="1:79" s="17" customFormat="1" x14ac:dyDescent="0.25">
      <c r="A12" s="39" t="s">
        <v>122</v>
      </c>
      <c r="B12" s="40" t="s">
        <v>3</v>
      </c>
      <c r="C12" s="41">
        <v>43831</v>
      </c>
      <c r="D12" s="41">
        <v>43862</v>
      </c>
      <c r="E12" s="41">
        <v>43891</v>
      </c>
      <c r="F12" s="41">
        <v>43922</v>
      </c>
      <c r="G12" s="41">
        <v>43952</v>
      </c>
      <c r="H12" s="41">
        <v>43983</v>
      </c>
      <c r="I12" s="41">
        <v>44013</v>
      </c>
      <c r="J12" s="41">
        <v>44044</v>
      </c>
      <c r="K12" s="41">
        <v>44075</v>
      </c>
      <c r="L12" s="41">
        <v>44105</v>
      </c>
      <c r="M12" s="41">
        <v>44136</v>
      </c>
      <c r="N12" s="41">
        <v>44166</v>
      </c>
      <c r="O12" s="40" t="s">
        <v>3</v>
      </c>
      <c r="P12" s="41">
        <v>44197</v>
      </c>
      <c r="Q12" s="41">
        <v>44228</v>
      </c>
      <c r="R12" s="41">
        <v>44256</v>
      </c>
      <c r="S12" s="41">
        <v>44287</v>
      </c>
      <c r="T12" s="41">
        <v>44317</v>
      </c>
      <c r="U12" s="41">
        <v>44348</v>
      </c>
      <c r="V12" s="41">
        <v>44378</v>
      </c>
      <c r="W12" s="41">
        <v>44409</v>
      </c>
      <c r="X12" s="41">
        <v>44440</v>
      </c>
      <c r="Y12" s="41">
        <v>44470</v>
      </c>
      <c r="Z12" s="41">
        <v>44501</v>
      </c>
      <c r="AA12" s="41">
        <v>44531</v>
      </c>
      <c r="AB12" s="40" t="s">
        <v>3</v>
      </c>
      <c r="AC12" s="41">
        <v>44562</v>
      </c>
      <c r="AD12" s="41">
        <v>44593</v>
      </c>
      <c r="AE12" s="41">
        <v>44621</v>
      </c>
      <c r="AF12" s="41">
        <v>44652</v>
      </c>
      <c r="AG12" s="41">
        <v>44682</v>
      </c>
      <c r="AH12" s="41">
        <v>44713</v>
      </c>
      <c r="AI12" s="41" t="s">
        <v>103</v>
      </c>
      <c r="AJ12" s="42" t="s">
        <v>3</v>
      </c>
      <c r="AK12" s="41" t="s">
        <v>105</v>
      </c>
      <c r="AL12" s="42" t="s">
        <v>3</v>
      </c>
      <c r="AM12" s="41">
        <v>44743</v>
      </c>
      <c r="AN12" s="41">
        <v>44774</v>
      </c>
      <c r="AO12" s="41">
        <v>44805</v>
      </c>
      <c r="AP12" s="41">
        <v>44835</v>
      </c>
      <c r="AQ12" s="41">
        <v>44866</v>
      </c>
      <c r="AR12" s="41">
        <v>44896</v>
      </c>
      <c r="AS12" s="42" t="s">
        <v>3</v>
      </c>
      <c r="AT12" s="41" t="e">
        <f t="shared" ref="AT12:BD12" ca="1" si="13">AT$4</f>
        <v>#NAME?</v>
      </c>
      <c r="AU12" s="41" t="e">
        <f t="shared" ca="1" si="13"/>
        <v>#NAME?</v>
      </c>
      <c r="AV12" s="41" t="e">
        <f t="shared" ca="1" si="13"/>
        <v>#NAME?</v>
      </c>
      <c r="AW12" s="41" t="e">
        <f t="shared" ca="1" si="13"/>
        <v>#NAME?</v>
      </c>
      <c r="AX12" s="41" t="e">
        <f t="shared" ca="1" si="13"/>
        <v>#NAME?</v>
      </c>
      <c r="AY12" s="41" t="e">
        <f t="shared" ca="1" si="13"/>
        <v>#NAME?</v>
      </c>
      <c r="AZ12" s="41" t="e">
        <f t="shared" ca="1" si="13"/>
        <v>#NAME?</v>
      </c>
      <c r="BA12" s="42" t="str">
        <f t="shared" si="13"/>
        <v>1 - 24 de Ago-23</v>
      </c>
      <c r="BB12" s="42" t="str">
        <f t="shared" si="13"/>
        <v>24 - 31 de Ago-23</v>
      </c>
      <c r="BC12" s="41" t="e">
        <f t="shared" ca="1" si="13"/>
        <v>#NAME?</v>
      </c>
      <c r="BD12" s="41" t="e">
        <f t="shared" ca="1" si="13"/>
        <v>#NAME?</v>
      </c>
      <c r="BE12" s="12" t="s">
        <v>109</v>
      </c>
      <c r="BF12" s="41" t="str">
        <f>BF$4</f>
        <v>01 - 15-Out-2023</v>
      </c>
      <c r="BG12" s="41" t="e">
        <f ca="1">BG$4</f>
        <v>#NAME?</v>
      </c>
      <c r="BH12" s="43" t="s">
        <v>122</v>
      </c>
      <c r="BI12" s="44" t="s">
        <v>3</v>
      </c>
      <c r="BJ12" s="44" t="str">
        <f>BJ4</f>
        <v>Meta 16 - 31-Out-2023</v>
      </c>
      <c r="BK12" s="44" t="str">
        <f t="shared" ref="BK12:BZ12" si="14">BK$4</f>
        <v>16 - 31-Out-2023</v>
      </c>
      <c r="BL12" s="44" t="str">
        <f>BL4</f>
        <v>Meta Mensal</v>
      </c>
      <c r="BM12" s="44">
        <f t="shared" si="14"/>
        <v>45200</v>
      </c>
      <c r="BN12" s="44" t="e">
        <f t="shared" ca="1" si="14"/>
        <v>#NAME?</v>
      </c>
      <c r="BO12" s="44" t="e">
        <f t="shared" ca="1" si="14"/>
        <v>#NAME?</v>
      </c>
      <c r="BP12" s="44" t="e">
        <f t="shared" ca="1" si="14"/>
        <v>#NAME?</v>
      </c>
      <c r="BQ12" s="44" t="e">
        <f t="shared" ca="1" si="14"/>
        <v>#NAME?</v>
      </c>
      <c r="BR12" s="44" t="e">
        <f t="shared" ca="1" si="14"/>
        <v>#NAME?</v>
      </c>
      <c r="BS12" s="44" t="e">
        <f t="shared" ca="1" si="14"/>
        <v>#NAME?</v>
      </c>
      <c r="BT12" s="44" t="e">
        <f t="shared" ca="1" si="14"/>
        <v>#NAME?</v>
      </c>
      <c r="BU12" s="44" t="e">
        <f t="shared" ca="1" si="14"/>
        <v>#NAME?</v>
      </c>
      <c r="BV12" s="44" t="e">
        <f t="shared" ca="1" si="14"/>
        <v>#NAME?</v>
      </c>
      <c r="BW12" s="44" t="e">
        <f t="shared" ca="1" si="14"/>
        <v>#NAME?</v>
      </c>
      <c r="BX12" s="44" t="e">
        <f t="shared" ca="1" si="14"/>
        <v>#NAME?</v>
      </c>
      <c r="BY12" s="44" t="e">
        <f t="shared" ca="1" si="14"/>
        <v>#NAME?</v>
      </c>
      <c r="BZ12" s="44" t="e">
        <f t="shared" ca="1" si="14"/>
        <v>#NAME?</v>
      </c>
    </row>
    <row r="13" spans="1:79" s="24" customFormat="1" x14ac:dyDescent="0.25">
      <c r="A13" s="18" t="s">
        <v>123</v>
      </c>
      <c r="B13" s="20">
        <v>78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166</v>
      </c>
      <c r="K13" s="31">
        <v>176</v>
      </c>
      <c r="L13" s="31">
        <v>157</v>
      </c>
      <c r="M13" s="31">
        <v>114</v>
      </c>
      <c r="N13" s="31">
        <v>93</v>
      </c>
      <c r="O13" s="20">
        <v>78</v>
      </c>
      <c r="P13" s="31">
        <v>131</v>
      </c>
      <c r="Q13" s="31">
        <v>120</v>
      </c>
      <c r="R13" s="31">
        <v>166</v>
      </c>
      <c r="S13" s="31">
        <v>179</v>
      </c>
      <c r="T13" s="31">
        <v>190</v>
      </c>
      <c r="U13" s="31">
        <v>180</v>
      </c>
      <c r="V13" s="31">
        <v>189</v>
      </c>
      <c r="W13" s="31">
        <v>158</v>
      </c>
      <c r="X13" s="31">
        <v>148</v>
      </c>
      <c r="Y13" s="31">
        <v>98</v>
      </c>
      <c r="Z13" s="31">
        <v>109</v>
      </c>
      <c r="AA13" s="31">
        <v>146</v>
      </c>
      <c r="AB13" s="20">
        <v>78</v>
      </c>
      <c r="AC13" s="31">
        <v>153</v>
      </c>
      <c r="AD13" s="31">
        <v>155</v>
      </c>
      <c r="AE13" s="31">
        <v>139</v>
      </c>
      <c r="AF13" s="31">
        <v>122</v>
      </c>
      <c r="AG13" s="31">
        <v>120</v>
      </c>
      <c r="AH13" s="31">
        <v>135</v>
      </c>
      <c r="AI13" s="31">
        <v>37</v>
      </c>
      <c r="AJ13" s="31">
        <v>119</v>
      </c>
      <c r="AK13" s="31">
        <v>73</v>
      </c>
      <c r="AL13" s="31">
        <v>119</v>
      </c>
      <c r="AM13" s="31">
        <v>110</v>
      </c>
      <c r="AN13" s="31">
        <v>132</v>
      </c>
      <c r="AO13" s="31">
        <v>147</v>
      </c>
      <c r="AP13" s="31">
        <v>152</v>
      </c>
      <c r="AQ13" s="31">
        <v>128</v>
      </c>
      <c r="AR13" s="31">
        <v>136</v>
      </c>
      <c r="AS13" s="31">
        <v>119</v>
      </c>
      <c r="AT13" s="31">
        <v>132</v>
      </c>
      <c r="AU13" s="31">
        <v>136</v>
      </c>
      <c r="AV13" s="31">
        <v>162</v>
      </c>
      <c r="AW13" s="31">
        <v>146</v>
      </c>
      <c r="AX13" s="31">
        <v>172</v>
      </c>
      <c r="AY13" s="31">
        <v>154</v>
      </c>
      <c r="AZ13" s="31">
        <v>162</v>
      </c>
      <c r="BA13" s="31">
        <v>137</v>
      </c>
      <c r="BB13" s="31">
        <v>40</v>
      </c>
      <c r="BC13" s="31">
        <v>177</v>
      </c>
      <c r="BD13" s="31">
        <v>184</v>
      </c>
      <c r="BE13" s="31">
        <v>58</v>
      </c>
      <c r="BF13" s="31">
        <v>99</v>
      </c>
      <c r="BG13" s="31">
        <f>BF13+BK13</f>
        <v>179</v>
      </c>
      <c r="BH13" s="32" t="s">
        <v>124</v>
      </c>
      <c r="BI13" s="31">
        <v>119</v>
      </c>
      <c r="BJ13" s="31">
        <v>61</v>
      </c>
      <c r="BK13" s="31">
        <v>80</v>
      </c>
      <c r="BL13" s="31">
        <f>BI13</f>
        <v>119</v>
      </c>
      <c r="BM13" s="31">
        <f>BG13</f>
        <v>179</v>
      </c>
      <c r="BN13" s="45">
        <v>173</v>
      </c>
      <c r="BO13" s="31">
        <v>196</v>
      </c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</row>
    <row r="14" spans="1:79" s="24" customFormat="1" x14ac:dyDescent="0.25">
      <c r="A14" s="18" t="s">
        <v>125</v>
      </c>
      <c r="B14" s="19">
        <v>233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70</v>
      </c>
      <c r="O14" s="19">
        <v>233</v>
      </c>
      <c r="P14" s="30">
        <v>191</v>
      </c>
      <c r="Q14" s="30">
        <v>119</v>
      </c>
      <c r="R14" s="30">
        <v>5</v>
      </c>
      <c r="S14" s="30">
        <v>0</v>
      </c>
      <c r="T14" s="30">
        <v>0</v>
      </c>
      <c r="U14" s="30">
        <v>0</v>
      </c>
      <c r="V14" s="30">
        <v>0</v>
      </c>
      <c r="W14" s="30">
        <v>111</v>
      </c>
      <c r="X14" s="30">
        <v>124</v>
      </c>
      <c r="Y14" s="30">
        <v>131</v>
      </c>
      <c r="Z14" s="30">
        <v>109</v>
      </c>
      <c r="AA14" s="30">
        <v>119</v>
      </c>
      <c r="AB14" s="19">
        <v>233</v>
      </c>
      <c r="AC14" s="30">
        <v>195</v>
      </c>
      <c r="AD14" s="30">
        <v>0</v>
      </c>
      <c r="AE14" s="30">
        <v>223</v>
      </c>
      <c r="AF14" s="30">
        <v>224</v>
      </c>
      <c r="AG14" s="30">
        <v>241</v>
      </c>
      <c r="AH14" s="30">
        <v>86</v>
      </c>
      <c r="AI14" s="30">
        <v>1</v>
      </c>
      <c r="AJ14" s="30">
        <v>222</v>
      </c>
      <c r="AK14" s="30">
        <v>167</v>
      </c>
      <c r="AL14" s="30">
        <v>222</v>
      </c>
      <c r="AM14" s="30">
        <v>168</v>
      </c>
      <c r="AN14" s="30">
        <v>254</v>
      </c>
      <c r="AO14" s="30">
        <v>218</v>
      </c>
      <c r="AP14" s="30">
        <v>240</v>
      </c>
      <c r="AQ14" s="30">
        <v>223</v>
      </c>
      <c r="AR14" s="31">
        <v>227</v>
      </c>
      <c r="AS14" s="30">
        <v>222</v>
      </c>
      <c r="AT14" s="31">
        <v>260</v>
      </c>
      <c r="AU14" s="31">
        <v>213</v>
      </c>
      <c r="AV14" s="31">
        <v>240</v>
      </c>
      <c r="AW14" s="31">
        <v>198</v>
      </c>
      <c r="AX14" s="31">
        <v>213</v>
      </c>
      <c r="AY14" s="31">
        <v>200</v>
      </c>
      <c r="AZ14" s="31">
        <v>200</v>
      </c>
      <c r="BA14" s="31">
        <v>199</v>
      </c>
      <c r="BB14" s="31">
        <v>53</v>
      </c>
      <c r="BC14" s="31">
        <v>252</v>
      </c>
      <c r="BD14" s="31">
        <v>212</v>
      </c>
      <c r="BE14" s="31">
        <v>107</v>
      </c>
      <c r="BF14" s="31">
        <v>86</v>
      </c>
      <c r="BG14" s="31">
        <f>BF14+BK14</f>
        <v>206</v>
      </c>
      <c r="BH14" s="32" t="s">
        <v>126</v>
      </c>
      <c r="BI14" s="31">
        <v>222</v>
      </c>
      <c r="BJ14" s="31">
        <v>115</v>
      </c>
      <c r="BK14" s="31">
        <v>120</v>
      </c>
      <c r="BL14" s="31">
        <f>BI14</f>
        <v>222</v>
      </c>
      <c r="BM14" s="31">
        <f>BG14</f>
        <v>206</v>
      </c>
      <c r="BN14" s="45">
        <v>208</v>
      </c>
      <c r="BO14" s="31">
        <v>270</v>
      </c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</row>
    <row r="15" spans="1:79" s="24" customFormat="1" ht="15" hidden="1" customHeight="1" x14ac:dyDescent="0.25">
      <c r="A15" s="46" t="s">
        <v>127</v>
      </c>
      <c r="B15" s="47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7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7">
        <v>124</v>
      </c>
      <c r="AC15" s="48">
        <v>0</v>
      </c>
      <c r="AD15" s="48">
        <v>0</v>
      </c>
      <c r="AE15" s="48">
        <v>0</v>
      </c>
      <c r="AF15" s="48">
        <v>0</v>
      </c>
      <c r="AG15" s="48">
        <v>0</v>
      </c>
      <c r="AH15" s="48">
        <v>0</v>
      </c>
      <c r="AI15" s="48">
        <v>0</v>
      </c>
      <c r="AJ15" s="48"/>
      <c r="AK15" s="48"/>
      <c r="AL15" s="48"/>
      <c r="AM15" s="48"/>
      <c r="AN15" s="48"/>
      <c r="AO15" s="48"/>
      <c r="AP15" s="48"/>
      <c r="AQ15" s="48"/>
      <c r="AR15" s="49"/>
      <c r="AS15" s="48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50"/>
      <c r="BH15" s="32" t="s">
        <v>127</v>
      </c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</row>
    <row r="16" spans="1:79" s="55" customFormat="1" x14ac:dyDescent="0.25">
      <c r="A16" s="51" t="s">
        <v>128</v>
      </c>
      <c r="B16" s="52">
        <v>311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166</v>
      </c>
      <c r="K16" s="52">
        <v>176</v>
      </c>
      <c r="L16" s="52">
        <v>157</v>
      </c>
      <c r="M16" s="52">
        <v>114</v>
      </c>
      <c r="N16" s="52">
        <v>163</v>
      </c>
      <c r="O16" s="52">
        <v>311</v>
      </c>
      <c r="P16" s="52">
        <v>322</v>
      </c>
      <c r="Q16" s="52">
        <v>239</v>
      </c>
      <c r="R16" s="52">
        <v>171</v>
      </c>
      <c r="S16" s="52">
        <v>179</v>
      </c>
      <c r="T16" s="52">
        <v>190</v>
      </c>
      <c r="U16" s="52">
        <v>180</v>
      </c>
      <c r="V16" s="52">
        <v>189</v>
      </c>
      <c r="W16" s="52">
        <v>269</v>
      </c>
      <c r="X16" s="52">
        <v>272</v>
      </c>
      <c r="Y16" s="52">
        <v>229</v>
      </c>
      <c r="Z16" s="52">
        <v>218</v>
      </c>
      <c r="AA16" s="52">
        <v>265</v>
      </c>
      <c r="AB16" s="52">
        <v>435</v>
      </c>
      <c r="AC16" s="52">
        <v>348</v>
      </c>
      <c r="AD16" s="52">
        <v>155</v>
      </c>
      <c r="AE16" s="52">
        <v>362</v>
      </c>
      <c r="AF16" s="52">
        <v>346</v>
      </c>
      <c r="AG16" s="52">
        <v>361</v>
      </c>
      <c r="AH16" s="52">
        <v>221</v>
      </c>
      <c r="AI16" s="52">
        <v>38</v>
      </c>
      <c r="AJ16" s="53">
        <v>341</v>
      </c>
      <c r="AK16" s="52">
        <v>240</v>
      </c>
      <c r="AL16" s="53">
        <v>341</v>
      </c>
      <c r="AM16" s="52">
        <v>278</v>
      </c>
      <c r="AN16" s="52">
        <v>386</v>
      </c>
      <c r="AO16" s="52">
        <v>365</v>
      </c>
      <c r="AP16" s="52">
        <v>392</v>
      </c>
      <c r="AQ16" s="52">
        <v>351</v>
      </c>
      <c r="AR16" s="52">
        <v>363</v>
      </c>
      <c r="AS16" s="53">
        <f t="shared" ref="AS16:BM16" si="15">SUM(AS13:AS15)</f>
        <v>341</v>
      </c>
      <c r="AT16" s="52">
        <f t="shared" si="15"/>
        <v>392</v>
      </c>
      <c r="AU16" s="52">
        <f t="shared" si="15"/>
        <v>349</v>
      </c>
      <c r="AV16" s="52">
        <f t="shared" si="15"/>
        <v>402</v>
      </c>
      <c r="AW16" s="52">
        <f t="shared" si="15"/>
        <v>344</v>
      </c>
      <c r="AX16" s="52">
        <f t="shared" si="15"/>
        <v>385</v>
      </c>
      <c r="AY16" s="52">
        <f t="shared" si="15"/>
        <v>354</v>
      </c>
      <c r="AZ16" s="52">
        <f t="shared" si="15"/>
        <v>362</v>
      </c>
      <c r="BA16" s="53">
        <f t="shared" si="15"/>
        <v>336</v>
      </c>
      <c r="BB16" s="53">
        <f t="shared" si="15"/>
        <v>93</v>
      </c>
      <c r="BC16" s="52">
        <f t="shared" si="15"/>
        <v>429</v>
      </c>
      <c r="BD16" s="52">
        <f t="shared" si="15"/>
        <v>396</v>
      </c>
      <c r="BE16" s="52">
        <v>165</v>
      </c>
      <c r="BF16" s="52">
        <f>SUM(BF13:BF15)</f>
        <v>185</v>
      </c>
      <c r="BG16" s="52">
        <f t="shared" si="15"/>
        <v>385</v>
      </c>
      <c r="BH16" s="54" t="s">
        <v>128</v>
      </c>
      <c r="BI16" s="52">
        <f t="shared" si="15"/>
        <v>341</v>
      </c>
      <c r="BJ16" s="52">
        <f>SUM(BJ13:BJ14)</f>
        <v>176</v>
      </c>
      <c r="BK16" s="52">
        <f>SUM(BK13:BK15)</f>
        <v>200</v>
      </c>
      <c r="BL16" s="52">
        <f>SUM(BL13:BL14)</f>
        <v>341</v>
      </c>
      <c r="BM16" s="52">
        <f t="shared" si="15"/>
        <v>385</v>
      </c>
      <c r="BN16" s="52">
        <f t="shared" ref="BN16:BZ16" si="16">SUM(BN13:BN15)</f>
        <v>381</v>
      </c>
      <c r="BO16" s="52">
        <f t="shared" si="16"/>
        <v>466</v>
      </c>
      <c r="BP16" s="52">
        <f t="shared" si="16"/>
        <v>0</v>
      </c>
      <c r="BQ16" s="52">
        <f t="shared" si="16"/>
        <v>0</v>
      </c>
      <c r="BR16" s="52">
        <f t="shared" si="16"/>
        <v>0</v>
      </c>
      <c r="BS16" s="52">
        <f t="shared" si="16"/>
        <v>0</v>
      </c>
      <c r="BT16" s="52">
        <f t="shared" si="16"/>
        <v>0</v>
      </c>
      <c r="BU16" s="52">
        <f t="shared" si="16"/>
        <v>0</v>
      </c>
      <c r="BV16" s="52">
        <f t="shared" si="16"/>
        <v>0</v>
      </c>
      <c r="BW16" s="52">
        <f t="shared" si="16"/>
        <v>0</v>
      </c>
      <c r="BX16" s="52">
        <f t="shared" si="16"/>
        <v>0</v>
      </c>
      <c r="BY16" s="52">
        <f t="shared" si="16"/>
        <v>0</v>
      </c>
      <c r="BZ16" s="52">
        <f t="shared" si="16"/>
        <v>0</v>
      </c>
    </row>
    <row r="17" spans="1:78" hidden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 s="56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</row>
    <row r="18" spans="1:78" s="59" customFormat="1" hidden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 s="14" t="s">
        <v>129</v>
      </c>
      <c r="BI18" s="44" t="s">
        <v>3</v>
      </c>
      <c r="BJ18" s="44" t="str">
        <f>BJ4</f>
        <v>Meta 16 - 31-Out-2023</v>
      </c>
      <c r="BK18" s="44" t="str">
        <f t="shared" ref="BK18:BZ18" si="17">BK$4</f>
        <v>16 - 31-Out-2023</v>
      </c>
      <c r="BL18" s="44" t="str">
        <f>BL4</f>
        <v>Meta Mensal</v>
      </c>
      <c r="BM18" s="44">
        <f t="shared" si="17"/>
        <v>45200</v>
      </c>
      <c r="BN18" s="44" t="e">
        <f t="shared" ca="1" si="17"/>
        <v>#NAME?</v>
      </c>
      <c r="BO18" s="44" t="e">
        <f t="shared" ca="1" si="17"/>
        <v>#NAME?</v>
      </c>
      <c r="BP18" s="58" t="e">
        <f t="shared" ca="1" si="17"/>
        <v>#NAME?</v>
      </c>
      <c r="BQ18" s="58" t="e">
        <f t="shared" ca="1" si="17"/>
        <v>#NAME?</v>
      </c>
      <c r="BR18" s="58" t="e">
        <f t="shared" ca="1" si="17"/>
        <v>#NAME?</v>
      </c>
      <c r="BS18" s="58" t="e">
        <f t="shared" ca="1" si="17"/>
        <v>#NAME?</v>
      </c>
      <c r="BT18" s="58" t="e">
        <f t="shared" ca="1" si="17"/>
        <v>#NAME?</v>
      </c>
      <c r="BU18" s="58" t="e">
        <f t="shared" ca="1" si="17"/>
        <v>#NAME?</v>
      </c>
      <c r="BV18" s="58" t="e">
        <f t="shared" ca="1" si="17"/>
        <v>#NAME?</v>
      </c>
      <c r="BW18" s="58" t="e">
        <f t="shared" ca="1" si="17"/>
        <v>#NAME?</v>
      </c>
      <c r="BX18" s="58" t="e">
        <f t="shared" ca="1" si="17"/>
        <v>#NAME?</v>
      </c>
      <c r="BY18" s="58" t="e">
        <f t="shared" ca="1" si="17"/>
        <v>#NAME?</v>
      </c>
      <c r="BZ18" s="58" t="e">
        <f t="shared" ca="1" si="17"/>
        <v>#NAME?</v>
      </c>
    </row>
    <row r="19" spans="1:78" s="24" customFormat="1" hidden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 s="22" t="s">
        <v>115</v>
      </c>
      <c r="BI19" s="31">
        <v>132</v>
      </c>
      <c r="BJ19" s="31">
        <v>68</v>
      </c>
      <c r="BK19" s="31">
        <v>72</v>
      </c>
      <c r="BL19" s="31">
        <f>BI19</f>
        <v>132</v>
      </c>
      <c r="BM19" s="31">
        <v>72</v>
      </c>
      <c r="BN19" s="45">
        <v>134</v>
      </c>
      <c r="BO19" s="31">
        <v>153</v>
      </c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</row>
    <row r="20" spans="1:78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 s="60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</row>
    <row r="21" spans="1:78" s="17" customFormat="1" x14ac:dyDescent="0.25">
      <c r="A21" s="39" t="s">
        <v>130</v>
      </c>
      <c r="B21" s="40" t="s">
        <v>3</v>
      </c>
      <c r="C21" s="41">
        <v>43831</v>
      </c>
      <c r="D21" s="41">
        <v>43862</v>
      </c>
      <c r="E21" s="41">
        <v>43891</v>
      </c>
      <c r="F21" s="41">
        <v>43922</v>
      </c>
      <c r="G21" s="41">
        <v>43952</v>
      </c>
      <c r="H21" s="41">
        <v>43983</v>
      </c>
      <c r="I21" s="41">
        <v>44013</v>
      </c>
      <c r="J21" s="41">
        <v>44044</v>
      </c>
      <c r="K21" s="41">
        <v>44075</v>
      </c>
      <c r="L21" s="41">
        <v>44105</v>
      </c>
      <c r="M21" s="41">
        <v>44136</v>
      </c>
      <c r="N21" s="41">
        <v>44166</v>
      </c>
      <c r="O21" s="40" t="s">
        <v>3</v>
      </c>
      <c r="P21" s="41">
        <v>44197</v>
      </c>
      <c r="Q21" s="41">
        <v>44228</v>
      </c>
      <c r="R21" s="41">
        <v>44256</v>
      </c>
      <c r="S21" s="41">
        <v>44287</v>
      </c>
      <c r="T21" s="41">
        <v>44317</v>
      </c>
      <c r="U21" s="41">
        <v>44348</v>
      </c>
      <c r="V21" s="41">
        <v>44378</v>
      </c>
      <c r="W21" s="41">
        <v>44409</v>
      </c>
      <c r="X21" s="41">
        <v>44440</v>
      </c>
      <c r="Y21" s="41">
        <v>44470</v>
      </c>
      <c r="Z21" s="41">
        <v>44501</v>
      </c>
      <c r="AA21" s="41">
        <v>44531</v>
      </c>
      <c r="AB21" s="40" t="s">
        <v>3</v>
      </c>
      <c r="AC21" s="41">
        <v>44562</v>
      </c>
      <c r="AD21" s="41">
        <v>44593</v>
      </c>
      <c r="AE21" s="41">
        <v>44621</v>
      </c>
      <c r="AF21" s="41">
        <v>44652</v>
      </c>
      <c r="AG21" s="41">
        <v>44682</v>
      </c>
      <c r="AH21" s="41">
        <v>44713</v>
      </c>
      <c r="AI21" s="41" t="s">
        <v>103</v>
      </c>
      <c r="AJ21" s="42" t="s">
        <v>3</v>
      </c>
      <c r="AK21" s="41" t="s">
        <v>105</v>
      </c>
      <c r="AL21" s="42" t="s">
        <v>3</v>
      </c>
      <c r="AM21" s="41">
        <v>44743</v>
      </c>
      <c r="AN21" s="41">
        <v>44774</v>
      </c>
      <c r="AO21" s="41">
        <v>44805</v>
      </c>
      <c r="AP21" s="41">
        <v>44835</v>
      </c>
      <c r="AQ21" s="41">
        <v>44866</v>
      </c>
      <c r="AR21" s="41">
        <v>44896</v>
      </c>
      <c r="AS21" s="42" t="s">
        <v>3</v>
      </c>
      <c r="AT21" s="41" t="e">
        <f t="shared" ref="AT21:BD21" ca="1" si="18">AT$4</f>
        <v>#NAME?</v>
      </c>
      <c r="AU21" s="41" t="e">
        <f t="shared" ca="1" si="18"/>
        <v>#NAME?</v>
      </c>
      <c r="AV21" s="41" t="e">
        <f t="shared" ca="1" si="18"/>
        <v>#NAME?</v>
      </c>
      <c r="AW21" s="41" t="e">
        <f t="shared" ca="1" si="18"/>
        <v>#NAME?</v>
      </c>
      <c r="AX21" s="41" t="e">
        <f t="shared" ca="1" si="18"/>
        <v>#NAME?</v>
      </c>
      <c r="AY21" s="41" t="e">
        <f t="shared" ca="1" si="18"/>
        <v>#NAME?</v>
      </c>
      <c r="AZ21" s="41" t="e">
        <f t="shared" ca="1" si="18"/>
        <v>#NAME?</v>
      </c>
      <c r="BA21" s="42" t="str">
        <f t="shared" si="18"/>
        <v>1 - 24 de Ago-23</v>
      </c>
      <c r="BB21" s="42" t="str">
        <f t="shared" si="18"/>
        <v>24 - 31 de Ago-23</v>
      </c>
      <c r="BC21" s="41" t="e">
        <f t="shared" ca="1" si="18"/>
        <v>#NAME?</v>
      </c>
      <c r="BD21" s="41" t="e">
        <f t="shared" ca="1" si="18"/>
        <v>#NAME?</v>
      </c>
      <c r="BE21" s="12" t="s">
        <v>109</v>
      </c>
      <c r="BF21" s="41" t="str">
        <f>BF$4</f>
        <v>01 - 15-Out-2023</v>
      </c>
      <c r="BG21" s="41" t="e">
        <f ca="1">BG$4</f>
        <v>#NAME?</v>
      </c>
      <c r="BH21" s="62" t="s">
        <v>131</v>
      </c>
      <c r="BI21" s="63" t="s">
        <v>3</v>
      </c>
      <c r="BJ21" s="63" t="str">
        <f>BJ4</f>
        <v>Meta 16 - 31-Out-2023</v>
      </c>
      <c r="BK21" s="63" t="str">
        <f t="shared" ref="BK21:BZ21" si="19">BK$4</f>
        <v>16 - 31-Out-2023</v>
      </c>
      <c r="BL21" s="63" t="str">
        <f>BL4</f>
        <v>Meta Mensal</v>
      </c>
      <c r="BM21" s="63">
        <f t="shared" si="19"/>
        <v>45200</v>
      </c>
      <c r="BN21" s="44" t="e">
        <f t="shared" ca="1" si="19"/>
        <v>#NAME?</v>
      </c>
      <c r="BO21" s="44" t="e">
        <f t="shared" ca="1" si="19"/>
        <v>#NAME?</v>
      </c>
      <c r="BP21" s="58" t="e">
        <f t="shared" ca="1" si="19"/>
        <v>#NAME?</v>
      </c>
      <c r="BQ21" s="58" t="e">
        <f t="shared" ca="1" si="19"/>
        <v>#NAME?</v>
      </c>
      <c r="BR21" s="58" t="e">
        <f t="shared" ca="1" si="19"/>
        <v>#NAME?</v>
      </c>
      <c r="BS21" s="58" t="e">
        <f t="shared" ca="1" si="19"/>
        <v>#NAME?</v>
      </c>
      <c r="BT21" s="58" t="e">
        <f t="shared" ca="1" si="19"/>
        <v>#NAME?</v>
      </c>
      <c r="BU21" s="58" t="e">
        <f t="shared" ca="1" si="19"/>
        <v>#NAME?</v>
      </c>
      <c r="BV21" s="58" t="e">
        <f t="shared" ca="1" si="19"/>
        <v>#NAME?</v>
      </c>
      <c r="BW21" s="58" t="e">
        <f t="shared" ca="1" si="19"/>
        <v>#NAME?</v>
      </c>
      <c r="BX21" s="58" t="e">
        <f t="shared" ca="1" si="19"/>
        <v>#NAME?</v>
      </c>
      <c r="BY21" s="58" t="e">
        <f t="shared" ca="1" si="19"/>
        <v>#NAME?</v>
      </c>
      <c r="BZ21" s="58" t="e">
        <f t="shared" ca="1" si="19"/>
        <v>#NAME?</v>
      </c>
    </row>
    <row r="22" spans="1:78" s="24" customFormat="1" x14ac:dyDescent="0.25">
      <c r="A22" s="29" t="s">
        <v>132</v>
      </c>
      <c r="B22" s="362">
        <v>100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62">
        <v>100</v>
      </c>
      <c r="P22" s="31">
        <v>166</v>
      </c>
      <c r="Q22" s="31">
        <v>127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94</v>
      </c>
      <c r="X22" s="31">
        <v>117</v>
      </c>
      <c r="Y22" s="31">
        <v>115</v>
      </c>
      <c r="Z22" s="31">
        <v>104</v>
      </c>
      <c r="AA22" s="31">
        <v>69</v>
      </c>
      <c r="AB22" s="362">
        <v>100</v>
      </c>
      <c r="AC22" s="31">
        <v>157</v>
      </c>
      <c r="AD22" s="31">
        <v>0</v>
      </c>
      <c r="AE22" s="31">
        <v>186</v>
      </c>
      <c r="AF22" s="31">
        <v>119</v>
      </c>
      <c r="AG22" s="31">
        <v>182</v>
      </c>
      <c r="AH22" s="31">
        <v>58</v>
      </c>
      <c r="AI22" s="31">
        <v>0</v>
      </c>
      <c r="AJ22" s="365">
        <v>196</v>
      </c>
      <c r="AK22" s="31">
        <v>96</v>
      </c>
      <c r="AL22" s="365">
        <v>196</v>
      </c>
      <c r="AM22" s="31">
        <v>96</v>
      </c>
      <c r="AN22" s="31">
        <v>175</v>
      </c>
      <c r="AO22" s="31">
        <v>148</v>
      </c>
      <c r="AP22" s="31">
        <v>158</v>
      </c>
      <c r="AQ22" s="31">
        <v>159</v>
      </c>
      <c r="AR22" s="31">
        <v>154</v>
      </c>
      <c r="AS22" s="365">
        <v>196</v>
      </c>
      <c r="AT22" s="31">
        <v>206</v>
      </c>
      <c r="AU22" s="31">
        <v>109</v>
      </c>
      <c r="AV22" s="31">
        <v>125</v>
      </c>
      <c r="AW22" s="31">
        <v>87</v>
      </c>
      <c r="AX22" s="31">
        <v>173</v>
      </c>
      <c r="AY22" s="31">
        <v>136</v>
      </c>
      <c r="AZ22" s="31">
        <v>112</v>
      </c>
      <c r="BA22" s="31">
        <v>142</v>
      </c>
      <c r="BB22" s="31">
        <v>21</v>
      </c>
      <c r="BC22" s="31">
        <v>164</v>
      </c>
      <c r="BD22" s="31">
        <v>145</v>
      </c>
      <c r="BE22" s="348">
        <v>95</v>
      </c>
      <c r="BF22" s="31">
        <v>47</v>
      </c>
      <c r="BG22" s="31">
        <f>BF22+BK22+BK30</f>
        <v>114</v>
      </c>
      <c r="BH22" s="32" t="s">
        <v>132</v>
      </c>
      <c r="BI22" s="348">
        <v>100</v>
      </c>
      <c r="BJ22" s="368">
        <v>52</v>
      </c>
      <c r="BK22" s="31">
        <v>34</v>
      </c>
      <c r="BL22" s="368">
        <f>BI22</f>
        <v>100</v>
      </c>
      <c r="BM22" s="31">
        <f>BG22-BM30</f>
        <v>56</v>
      </c>
      <c r="BN22" s="45">
        <v>64</v>
      </c>
      <c r="BO22" s="31">
        <v>61</v>
      </c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</row>
    <row r="23" spans="1:78" s="24" customFormat="1" x14ac:dyDescent="0.25">
      <c r="A23" s="29" t="s">
        <v>133</v>
      </c>
      <c r="B23" s="363"/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63"/>
      <c r="P23" s="31">
        <v>84</v>
      </c>
      <c r="Q23" s="31">
        <v>63</v>
      </c>
      <c r="R23" s="31">
        <v>31</v>
      </c>
      <c r="S23" s="31">
        <v>0</v>
      </c>
      <c r="T23" s="31">
        <v>0</v>
      </c>
      <c r="U23" s="31">
        <v>0</v>
      </c>
      <c r="V23" s="31">
        <v>0</v>
      </c>
      <c r="W23" s="31">
        <v>6</v>
      </c>
      <c r="X23" s="31">
        <v>5</v>
      </c>
      <c r="Y23" s="31">
        <v>13</v>
      </c>
      <c r="Z23" s="31">
        <v>8</v>
      </c>
      <c r="AA23" s="31">
        <v>25</v>
      </c>
      <c r="AB23" s="363"/>
      <c r="AC23" s="31">
        <v>20</v>
      </c>
      <c r="AD23" s="31">
        <v>0</v>
      </c>
      <c r="AE23" s="31">
        <v>22</v>
      </c>
      <c r="AF23" s="31">
        <v>45</v>
      </c>
      <c r="AG23" s="31">
        <v>24</v>
      </c>
      <c r="AH23" s="31">
        <v>16</v>
      </c>
      <c r="AI23" s="31">
        <v>0</v>
      </c>
      <c r="AJ23" s="366"/>
      <c r="AK23" s="31">
        <v>40</v>
      </c>
      <c r="AL23" s="366"/>
      <c r="AM23" s="31">
        <v>40</v>
      </c>
      <c r="AN23" s="31">
        <v>37</v>
      </c>
      <c r="AO23" s="31">
        <v>51</v>
      </c>
      <c r="AP23" s="31">
        <v>48</v>
      </c>
      <c r="AQ23" s="31">
        <v>37</v>
      </c>
      <c r="AR23" s="31">
        <v>42</v>
      </c>
      <c r="AS23" s="366"/>
      <c r="AT23" s="31">
        <v>25</v>
      </c>
      <c r="AU23" s="31">
        <v>47</v>
      </c>
      <c r="AV23" s="31">
        <v>39</v>
      </c>
      <c r="AW23" s="31">
        <v>50</v>
      </c>
      <c r="AX23" s="31">
        <v>26</v>
      </c>
      <c r="AY23" s="31">
        <v>30</v>
      </c>
      <c r="AZ23" s="31">
        <v>50</v>
      </c>
      <c r="BA23" s="31">
        <v>29</v>
      </c>
      <c r="BB23" s="31">
        <v>8</v>
      </c>
      <c r="BC23" s="31">
        <v>37</v>
      </c>
      <c r="BD23" s="31">
        <v>25</v>
      </c>
      <c r="BE23" s="349"/>
      <c r="BF23" s="31">
        <v>25</v>
      </c>
      <c r="BG23" s="31">
        <f>BF23+BK23+BK31</f>
        <v>42</v>
      </c>
      <c r="BH23" s="32" t="s">
        <v>133</v>
      </c>
      <c r="BI23" s="349"/>
      <c r="BJ23" s="369"/>
      <c r="BK23" s="31">
        <v>8</v>
      </c>
      <c r="BL23" s="369"/>
      <c r="BM23" s="31">
        <f>BG23-BM31</f>
        <v>26</v>
      </c>
      <c r="BN23" s="45">
        <v>13</v>
      </c>
      <c r="BO23" s="31">
        <v>10</v>
      </c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</row>
    <row r="24" spans="1:78" s="24" customFormat="1" x14ac:dyDescent="0.25">
      <c r="A24" s="29" t="s">
        <v>134</v>
      </c>
      <c r="B24" s="364"/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64"/>
      <c r="P24" s="31">
        <v>7</v>
      </c>
      <c r="Q24" s="31">
        <v>1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9</v>
      </c>
      <c r="AB24" s="364"/>
      <c r="AC24" s="31">
        <v>3</v>
      </c>
      <c r="AD24" s="31">
        <v>0</v>
      </c>
      <c r="AE24" s="31">
        <v>14</v>
      </c>
      <c r="AF24" s="31">
        <v>7</v>
      </c>
      <c r="AG24" s="31">
        <v>15</v>
      </c>
      <c r="AH24" s="31">
        <v>8</v>
      </c>
      <c r="AI24" s="31">
        <v>0</v>
      </c>
      <c r="AJ24" s="367"/>
      <c r="AK24" s="31">
        <v>10</v>
      </c>
      <c r="AL24" s="366"/>
      <c r="AM24" s="31">
        <v>10</v>
      </c>
      <c r="AN24" s="31">
        <v>35</v>
      </c>
      <c r="AO24" s="31">
        <v>18</v>
      </c>
      <c r="AP24" s="31">
        <v>0</v>
      </c>
      <c r="AQ24" s="31">
        <v>0</v>
      </c>
      <c r="AR24" s="31">
        <v>27</v>
      </c>
      <c r="AS24" s="366"/>
      <c r="AT24" s="31">
        <v>22</v>
      </c>
      <c r="AU24" s="31">
        <v>51</v>
      </c>
      <c r="AV24" s="31">
        <v>48</v>
      </c>
      <c r="AW24" s="31">
        <v>55</v>
      </c>
      <c r="AX24" s="31">
        <v>9</v>
      </c>
      <c r="AY24" s="31">
        <v>29</v>
      </c>
      <c r="AZ24" s="31">
        <v>34</v>
      </c>
      <c r="BA24" s="31">
        <v>22</v>
      </c>
      <c r="BB24" s="31">
        <v>13</v>
      </c>
      <c r="BC24" s="31">
        <v>35</v>
      </c>
      <c r="BD24" s="31">
        <v>29</v>
      </c>
      <c r="BE24" s="349"/>
      <c r="BF24" s="31">
        <v>19</v>
      </c>
      <c r="BG24" s="31">
        <f>BF24+BK24</f>
        <v>43</v>
      </c>
      <c r="BH24" s="32" t="s">
        <v>134</v>
      </c>
      <c r="BI24" s="349"/>
      <c r="BJ24" s="369"/>
      <c r="BK24" s="31">
        <v>24</v>
      </c>
      <c r="BL24" s="369"/>
      <c r="BM24" s="31">
        <f>BG24</f>
        <v>43</v>
      </c>
      <c r="BN24" s="45">
        <v>33</v>
      </c>
      <c r="BO24" s="31">
        <v>22</v>
      </c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</row>
    <row r="25" spans="1:78" s="24" customFormat="1" x14ac:dyDescent="0.25">
      <c r="A25" s="29" t="s">
        <v>135</v>
      </c>
      <c r="B25" s="19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19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19"/>
      <c r="AC25" s="31"/>
      <c r="AD25" s="31"/>
      <c r="AE25" s="31"/>
      <c r="AF25" s="31"/>
      <c r="AG25" s="31"/>
      <c r="AH25" s="31"/>
      <c r="AI25" s="31"/>
      <c r="AJ25" s="64"/>
      <c r="AK25" s="31"/>
      <c r="AL25" s="367"/>
      <c r="AM25" s="31"/>
      <c r="AN25" s="31"/>
      <c r="AO25" s="31"/>
      <c r="AP25" s="31"/>
      <c r="AQ25" s="31"/>
      <c r="AR25" s="31">
        <v>5</v>
      </c>
      <c r="AS25" s="366"/>
      <c r="AT25" s="31">
        <v>2</v>
      </c>
      <c r="AU25" s="31">
        <v>3</v>
      </c>
      <c r="AV25" s="31">
        <v>7</v>
      </c>
      <c r="AW25" s="31">
        <v>5</v>
      </c>
      <c r="AX25" s="31">
        <v>3</v>
      </c>
      <c r="AY25" s="31">
        <v>6</v>
      </c>
      <c r="AZ25" s="31">
        <v>9</v>
      </c>
      <c r="BA25" s="31">
        <v>0</v>
      </c>
      <c r="BB25" s="31">
        <v>0</v>
      </c>
      <c r="BC25" s="31">
        <v>0</v>
      </c>
      <c r="BD25" s="31">
        <v>8</v>
      </c>
      <c r="BE25" s="349"/>
      <c r="BF25" s="31">
        <v>0</v>
      </c>
      <c r="BG25" s="31">
        <f>BF25+BK25</f>
        <v>4</v>
      </c>
      <c r="BH25" s="32" t="s">
        <v>135</v>
      </c>
      <c r="BI25" s="349"/>
      <c r="BJ25" s="369"/>
      <c r="BK25" s="31">
        <v>4</v>
      </c>
      <c r="BL25" s="369"/>
      <c r="BM25" s="31">
        <f>BG25</f>
        <v>4</v>
      </c>
      <c r="BN25" s="45">
        <v>6</v>
      </c>
      <c r="BO25" s="31">
        <v>6</v>
      </c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</row>
    <row r="26" spans="1:78" s="24" customFormat="1" hidden="1" x14ac:dyDescent="0.25">
      <c r="A26" s="29"/>
      <c r="B26" s="19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19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19"/>
      <c r="AC26" s="31"/>
      <c r="AD26" s="31"/>
      <c r="AE26" s="31"/>
      <c r="AF26" s="31"/>
      <c r="AG26" s="31"/>
      <c r="AH26" s="31"/>
      <c r="AI26" s="31"/>
      <c r="AJ26" s="64"/>
      <c r="AK26" s="31"/>
      <c r="AL26" s="65"/>
      <c r="AM26" s="31"/>
      <c r="AN26" s="31"/>
      <c r="AO26" s="31"/>
      <c r="AP26" s="31"/>
      <c r="AQ26" s="31"/>
      <c r="AR26" s="31"/>
      <c r="AS26" s="367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50"/>
      <c r="BF26" s="31"/>
      <c r="BG26" s="31"/>
      <c r="BH26" s="32" t="s">
        <v>136</v>
      </c>
      <c r="BI26" s="350"/>
      <c r="BJ26" s="370"/>
      <c r="BK26" s="31">
        <v>0</v>
      </c>
      <c r="BL26" s="370"/>
      <c r="BM26" s="31">
        <v>0</v>
      </c>
      <c r="BN26" s="45">
        <v>0</v>
      </c>
      <c r="BO26" s="31">
        <v>0</v>
      </c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</row>
    <row r="27" spans="1:78" s="55" customFormat="1" x14ac:dyDescent="0.25">
      <c r="A27" s="66" t="s">
        <v>128</v>
      </c>
      <c r="B27" s="67">
        <v>100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100</v>
      </c>
      <c r="P27" s="67">
        <v>257</v>
      </c>
      <c r="Q27" s="67">
        <v>191</v>
      </c>
      <c r="R27" s="67">
        <v>31</v>
      </c>
      <c r="S27" s="67">
        <v>0</v>
      </c>
      <c r="T27" s="67">
        <v>0</v>
      </c>
      <c r="U27" s="67">
        <v>0</v>
      </c>
      <c r="V27" s="67">
        <v>0</v>
      </c>
      <c r="W27" s="67">
        <v>100</v>
      </c>
      <c r="X27" s="67">
        <v>122</v>
      </c>
      <c r="Y27" s="67">
        <v>128</v>
      </c>
      <c r="Z27" s="67">
        <v>112</v>
      </c>
      <c r="AA27" s="67">
        <v>103</v>
      </c>
      <c r="AB27" s="67">
        <v>100</v>
      </c>
      <c r="AC27" s="67">
        <v>180</v>
      </c>
      <c r="AD27" s="67">
        <v>0</v>
      </c>
      <c r="AE27" s="67">
        <v>222</v>
      </c>
      <c r="AF27" s="67">
        <v>171</v>
      </c>
      <c r="AG27" s="67">
        <v>221</v>
      </c>
      <c r="AH27" s="67">
        <v>82</v>
      </c>
      <c r="AI27" s="67">
        <v>0</v>
      </c>
      <c r="AJ27" s="67">
        <v>196</v>
      </c>
      <c r="AK27" s="67">
        <v>146</v>
      </c>
      <c r="AL27" s="67">
        <v>196</v>
      </c>
      <c r="AM27" s="67">
        <v>146</v>
      </c>
      <c r="AN27" s="67">
        <v>247</v>
      </c>
      <c r="AO27" s="67">
        <v>217</v>
      </c>
      <c r="AP27" s="67">
        <v>206</v>
      </c>
      <c r="AQ27" s="67">
        <v>196</v>
      </c>
      <c r="AR27" s="68">
        <v>228</v>
      </c>
      <c r="AS27" s="67">
        <v>196</v>
      </c>
      <c r="AT27" s="68">
        <f t="shared" ref="AT27:BD27" si="20">SUM(AT22:AT25)</f>
        <v>255</v>
      </c>
      <c r="AU27" s="68">
        <f t="shared" si="20"/>
        <v>210</v>
      </c>
      <c r="AV27" s="68">
        <f t="shared" si="20"/>
        <v>219</v>
      </c>
      <c r="AW27" s="68">
        <f t="shared" si="20"/>
        <v>197</v>
      </c>
      <c r="AX27" s="68">
        <f t="shared" si="20"/>
        <v>211</v>
      </c>
      <c r="AY27" s="68">
        <f t="shared" si="20"/>
        <v>201</v>
      </c>
      <c r="AZ27" s="68">
        <f t="shared" si="20"/>
        <v>205</v>
      </c>
      <c r="BA27" s="68">
        <f t="shared" si="20"/>
        <v>193</v>
      </c>
      <c r="BB27" s="68">
        <f t="shared" si="20"/>
        <v>42</v>
      </c>
      <c r="BC27" s="68">
        <f t="shared" si="20"/>
        <v>236</v>
      </c>
      <c r="BD27" s="68">
        <f t="shared" si="20"/>
        <v>207</v>
      </c>
      <c r="BE27" s="68">
        <v>95</v>
      </c>
      <c r="BF27" s="68">
        <f>SUM(BF22:BF25)</f>
        <v>91</v>
      </c>
      <c r="BG27" s="68">
        <f>SUM(BG22:BG25)</f>
        <v>203</v>
      </c>
      <c r="BH27" s="69" t="s">
        <v>128</v>
      </c>
      <c r="BI27" s="68">
        <f>SUM(BI22)</f>
        <v>100</v>
      </c>
      <c r="BJ27" s="68">
        <v>52</v>
      </c>
      <c r="BK27" s="68">
        <f>SUM(BK22:BK26)</f>
        <v>70</v>
      </c>
      <c r="BL27" s="68">
        <f>BI27</f>
        <v>100</v>
      </c>
      <c r="BM27" s="68">
        <f>SUM(BM22:BM26)</f>
        <v>129</v>
      </c>
      <c r="BN27" s="68">
        <f t="shared" ref="BN27:BZ27" si="21">SUM(BN22:BN26)</f>
        <v>116</v>
      </c>
      <c r="BO27" s="68">
        <f t="shared" si="21"/>
        <v>99</v>
      </c>
      <c r="BP27" s="68">
        <f t="shared" si="21"/>
        <v>0</v>
      </c>
      <c r="BQ27" s="68">
        <f t="shared" si="21"/>
        <v>0</v>
      </c>
      <c r="BR27" s="68">
        <f t="shared" si="21"/>
        <v>0</v>
      </c>
      <c r="BS27" s="68">
        <f t="shared" si="21"/>
        <v>0</v>
      </c>
      <c r="BT27" s="68">
        <f t="shared" si="21"/>
        <v>0</v>
      </c>
      <c r="BU27" s="68">
        <f t="shared" si="21"/>
        <v>0</v>
      </c>
      <c r="BV27" s="68">
        <f t="shared" si="21"/>
        <v>0</v>
      </c>
      <c r="BW27" s="68">
        <f t="shared" si="21"/>
        <v>0</v>
      </c>
      <c r="BX27" s="68">
        <f t="shared" si="21"/>
        <v>0</v>
      </c>
      <c r="BY27" s="68">
        <f t="shared" si="21"/>
        <v>0</v>
      </c>
      <c r="BZ27" s="68">
        <f t="shared" si="21"/>
        <v>0</v>
      </c>
    </row>
    <row r="28" spans="1:78" hidden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 s="60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</row>
    <row r="29" spans="1:78" s="17" customFormat="1" hidden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 s="62" t="s">
        <v>137</v>
      </c>
      <c r="BI29" s="63" t="s">
        <v>3</v>
      </c>
      <c r="BJ29" s="63" t="str">
        <f>BJ4</f>
        <v>Meta 16 - 31-Out-2023</v>
      </c>
      <c r="BK29" s="63" t="str">
        <f t="shared" ref="BK29:BZ29" si="22">BK$4</f>
        <v>16 - 31-Out-2023</v>
      </c>
      <c r="BL29" s="63" t="str">
        <f>BL4</f>
        <v>Meta Mensal</v>
      </c>
      <c r="BM29" s="63">
        <f t="shared" si="22"/>
        <v>45200</v>
      </c>
      <c r="BN29" s="44" t="e">
        <f t="shared" ca="1" si="22"/>
        <v>#NAME?</v>
      </c>
      <c r="BO29" s="44" t="e">
        <f t="shared" ca="1" si="22"/>
        <v>#NAME?</v>
      </c>
      <c r="BP29" s="58" t="e">
        <f t="shared" ca="1" si="22"/>
        <v>#NAME?</v>
      </c>
      <c r="BQ29" s="58" t="e">
        <f t="shared" ca="1" si="22"/>
        <v>#NAME?</v>
      </c>
      <c r="BR29" s="58" t="e">
        <f t="shared" ca="1" si="22"/>
        <v>#NAME?</v>
      </c>
      <c r="BS29" s="58" t="e">
        <f t="shared" ca="1" si="22"/>
        <v>#NAME?</v>
      </c>
      <c r="BT29" s="58" t="e">
        <f t="shared" ca="1" si="22"/>
        <v>#NAME?</v>
      </c>
      <c r="BU29" s="58" t="e">
        <f t="shared" ca="1" si="22"/>
        <v>#NAME?</v>
      </c>
      <c r="BV29" s="58" t="e">
        <f t="shared" ca="1" si="22"/>
        <v>#NAME?</v>
      </c>
      <c r="BW29" s="58" t="e">
        <f t="shared" ca="1" si="22"/>
        <v>#NAME?</v>
      </c>
      <c r="BX29" s="58" t="e">
        <f t="shared" ca="1" si="22"/>
        <v>#NAME?</v>
      </c>
      <c r="BY29" s="58" t="e">
        <f t="shared" ca="1" si="22"/>
        <v>#NAME?</v>
      </c>
      <c r="BZ29" s="58" t="e">
        <f t="shared" ca="1" si="22"/>
        <v>#NAME?</v>
      </c>
    </row>
    <row r="30" spans="1:78" s="24" customFormat="1" hidden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 s="32" t="s">
        <v>132</v>
      </c>
      <c r="BI30" s="348">
        <v>30</v>
      </c>
      <c r="BJ30" s="348">
        <v>15</v>
      </c>
      <c r="BK30" s="31">
        <v>33</v>
      </c>
      <c r="BL30" s="348">
        <f>BI30</f>
        <v>30</v>
      </c>
      <c r="BM30" s="31">
        <f>SUM(BK30+25)</f>
        <v>58</v>
      </c>
      <c r="BN30" s="45">
        <v>23</v>
      </c>
      <c r="BO30" s="31">
        <v>22</v>
      </c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</row>
    <row r="31" spans="1:78" s="24" customFormat="1" hidden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 s="32" t="s">
        <v>133</v>
      </c>
      <c r="BI31" s="349"/>
      <c r="BJ31" s="349"/>
      <c r="BK31" s="31">
        <v>9</v>
      </c>
      <c r="BL31" s="349"/>
      <c r="BM31" s="31">
        <f>SUM(BK31+7)</f>
        <v>16</v>
      </c>
      <c r="BN31" s="45">
        <v>7</v>
      </c>
      <c r="BO31" s="31">
        <v>8</v>
      </c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</row>
    <row r="32" spans="1:78" s="24" customFormat="1" hidden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 s="32" t="s">
        <v>134</v>
      </c>
      <c r="BI32" s="349"/>
      <c r="BJ32" s="349"/>
      <c r="BK32" s="31">
        <v>0</v>
      </c>
      <c r="BL32" s="349"/>
      <c r="BM32" s="31">
        <v>0</v>
      </c>
      <c r="BN32" s="45">
        <v>0</v>
      </c>
      <c r="BO32" s="31">
        <v>0</v>
      </c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</row>
    <row r="33" spans="1:78" s="24" customFormat="1" hidden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 s="32" t="s">
        <v>135</v>
      </c>
      <c r="BI33" s="349"/>
      <c r="BJ33" s="349"/>
      <c r="BK33" s="31">
        <v>0</v>
      </c>
      <c r="BL33" s="349"/>
      <c r="BM33" s="31">
        <v>0</v>
      </c>
      <c r="BN33" s="45">
        <v>0</v>
      </c>
      <c r="BO33" s="31">
        <v>0</v>
      </c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</row>
    <row r="34" spans="1:78" s="24" customFormat="1" hidden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 s="32" t="s">
        <v>136</v>
      </c>
      <c r="BI34" s="350"/>
      <c r="BJ34" s="350"/>
      <c r="BK34" s="31">
        <v>0</v>
      </c>
      <c r="BL34" s="350"/>
      <c r="BM34" s="31">
        <v>0</v>
      </c>
      <c r="BN34" s="45">
        <v>0</v>
      </c>
      <c r="BO34" s="31">
        <v>0</v>
      </c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</row>
    <row r="35" spans="1:78" s="55" customFormat="1" hidden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 s="69" t="s">
        <v>128</v>
      </c>
      <c r="BI35" s="68">
        <f>SUM(BI30)</f>
        <v>30</v>
      </c>
      <c r="BJ35" s="68">
        <v>15</v>
      </c>
      <c r="BK35" s="68">
        <f>SUM(BK30:BK34)</f>
        <v>42</v>
      </c>
      <c r="BL35" s="68">
        <f>BI35</f>
        <v>30</v>
      </c>
      <c r="BM35" s="68">
        <f>SUM(BM30:BM34)</f>
        <v>74</v>
      </c>
      <c r="BN35" s="68">
        <f t="shared" ref="BN35:BZ35" si="23">SUM(BN30:BN34)</f>
        <v>30</v>
      </c>
      <c r="BO35" s="68">
        <f t="shared" si="23"/>
        <v>30</v>
      </c>
      <c r="BP35" s="68">
        <f t="shared" si="23"/>
        <v>0</v>
      </c>
      <c r="BQ35" s="68">
        <f t="shared" si="23"/>
        <v>0</v>
      </c>
      <c r="BR35" s="68">
        <f t="shared" si="23"/>
        <v>0</v>
      </c>
      <c r="BS35" s="68">
        <f t="shared" si="23"/>
        <v>0</v>
      </c>
      <c r="BT35" s="68">
        <f t="shared" si="23"/>
        <v>0</v>
      </c>
      <c r="BU35" s="68">
        <f t="shared" si="23"/>
        <v>0</v>
      </c>
      <c r="BV35" s="68">
        <f t="shared" si="23"/>
        <v>0</v>
      </c>
      <c r="BW35" s="68">
        <f t="shared" si="23"/>
        <v>0</v>
      </c>
      <c r="BX35" s="68">
        <f t="shared" si="23"/>
        <v>0</v>
      </c>
      <c r="BY35" s="68">
        <f t="shared" si="23"/>
        <v>0</v>
      </c>
      <c r="BZ35" s="68">
        <f t="shared" si="23"/>
        <v>0</v>
      </c>
    </row>
    <row r="36" spans="1:78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 s="60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</row>
    <row r="37" spans="1:78" s="17" customFormat="1" x14ac:dyDescent="0.25">
      <c r="A37" s="39" t="s">
        <v>138</v>
      </c>
      <c r="B37" s="40" t="s">
        <v>3</v>
      </c>
      <c r="C37" s="41">
        <v>43831</v>
      </c>
      <c r="D37" s="41">
        <v>43862</v>
      </c>
      <c r="E37" s="41">
        <v>43891</v>
      </c>
      <c r="F37" s="41">
        <v>43922</v>
      </c>
      <c r="G37" s="41">
        <v>43952</v>
      </c>
      <c r="H37" s="41">
        <v>43983</v>
      </c>
      <c r="I37" s="41">
        <v>44013</v>
      </c>
      <c r="J37" s="41">
        <v>44044</v>
      </c>
      <c r="K37" s="41">
        <v>44075</v>
      </c>
      <c r="L37" s="41">
        <v>44105</v>
      </c>
      <c r="M37" s="41">
        <v>44136</v>
      </c>
      <c r="N37" s="41">
        <v>44166</v>
      </c>
      <c r="O37" s="40" t="s">
        <v>3</v>
      </c>
      <c r="P37" s="41">
        <v>44197</v>
      </c>
      <c r="Q37" s="41">
        <v>44228</v>
      </c>
      <c r="R37" s="41">
        <v>44256</v>
      </c>
      <c r="S37" s="41">
        <v>44287</v>
      </c>
      <c r="T37" s="41">
        <v>44317</v>
      </c>
      <c r="U37" s="41">
        <v>44348</v>
      </c>
      <c r="V37" s="41">
        <v>44378</v>
      </c>
      <c r="W37" s="41">
        <v>44409</v>
      </c>
      <c r="X37" s="41">
        <v>44440</v>
      </c>
      <c r="Y37" s="41">
        <v>44470</v>
      </c>
      <c r="Z37" s="41">
        <v>44501</v>
      </c>
      <c r="AA37" s="41">
        <v>44531</v>
      </c>
      <c r="AB37" s="40" t="s">
        <v>3</v>
      </c>
      <c r="AC37" s="41">
        <v>44562</v>
      </c>
      <c r="AD37" s="41">
        <v>44593</v>
      </c>
      <c r="AE37" s="41">
        <v>44621</v>
      </c>
      <c r="AF37" s="41">
        <v>44652</v>
      </c>
      <c r="AG37" s="41">
        <v>44682</v>
      </c>
      <c r="AH37" s="41">
        <v>44713</v>
      </c>
      <c r="AI37" s="41" t="s">
        <v>103</v>
      </c>
      <c r="AJ37" s="42" t="s">
        <v>3</v>
      </c>
      <c r="AK37" s="41" t="s">
        <v>105</v>
      </c>
      <c r="AL37" s="42" t="s">
        <v>3</v>
      </c>
      <c r="AM37" s="41">
        <v>44743</v>
      </c>
      <c r="AN37" s="41">
        <v>44774</v>
      </c>
      <c r="AO37" s="41">
        <v>44805</v>
      </c>
      <c r="AP37" s="41">
        <v>44835</v>
      </c>
      <c r="AQ37" s="41">
        <v>44866</v>
      </c>
      <c r="AR37" s="41">
        <v>44896</v>
      </c>
      <c r="AS37" s="42" t="s">
        <v>3</v>
      </c>
      <c r="AT37" s="41" t="e">
        <f t="shared" ref="AT37:BD37" ca="1" si="24">AT$4</f>
        <v>#NAME?</v>
      </c>
      <c r="AU37" s="41" t="e">
        <f t="shared" ca="1" si="24"/>
        <v>#NAME?</v>
      </c>
      <c r="AV37" s="41" t="e">
        <f t="shared" ca="1" si="24"/>
        <v>#NAME?</v>
      </c>
      <c r="AW37" s="41" t="e">
        <f t="shared" ca="1" si="24"/>
        <v>#NAME?</v>
      </c>
      <c r="AX37" s="41" t="e">
        <f t="shared" ca="1" si="24"/>
        <v>#NAME?</v>
      </c>
      <c r="AY37" s="41" t="e">
        <f t="shared" ca="1" si="24"/>
        <v>#NAME?</v>
      </c>
      <c r="AZ37" s="41" t="e">
        <f t="shared" ca="1" si="24"/>
        <v>#NAME?</v>
      </c>
      <c r="BA37" s="42" t="str">
        <f t="shared" si="24"/>
        <v>1 - 24 de Ago-23</v>
      </c>
      <c r="BB37" s="42" t="str">
        <f t="shared" si="24"/>
        <v>24 - 31 de Ago-23</v>
      </c>
      <c r="BC37" s="41" t="e">
        <f t="shared" ca="1" si="24"/>
        <v>#NAME?</v>
      </c>
      <c r="BD37" s="41" t="e">
        <f t="shared" ca="1" si="24"/>
        <v>#NAME?</v>
      </c>
      <c r="BE37" s="12" t="s">
        <v>109</v>
      </c>
      <c r="BF37" s="41" t="str">
        <f>BF$4</f>
        <v>01 - 15-Out-2023</v>
      </c>
      <c r="BG37" s="41" t="e">
        <f ca="1">BG$4</f>
        <v>#NAME?</v>
      </c>
      <c r="BH37" s="62" t="s">
        <v>139</v>
      </c>
      <c r="BI37" s="63" t="s">
        <v>3</v>
      </c>
      <c r="BJ37" s="63" t="str">
        <f>BJ4</f>
        <v>Meta 16 - 31-Out-2023</v>
      </c>
      <c r="BK37" s="63" t="str">
        <f t="shared" ref="BK37:BZ37" si="25">BK$4</f>
        <v>16 - 31-Out-2023</v>
      </c>
      <c r="BL37" s="63" t="str">
        <f>BL4</f>
        <v>Meta Mensal</v>
      </c>
      <c r="BM37" s="63">
        <f t="shared" si="25"/>
        <v>45200</v>
      </c>
      <c r="BN37" s="44" t="e">
        <f t="shared" ca="1" si="25"/>
        <v>#NAME?</v>
      </c>
      <c r="BO37" s="44" t="e">
        <f t="shared" ca="1" si="25"/>
        <v>#NAME?</v>
      </c>
      <c r="BP37" s="58" t="e">
        <f t="shared" ca="1" si="25"/>
        <v>#NAME?</v>
      </c>
      <c r="BQ37" s="58" t="e">
        <f t="shared" ca="1" si="25"/>
        <v>#NAME?</v>
      </c>
      <c r="BR37" s="58" t="e">
        <f t="shared" ca="1" si="25"/>
        <v>#NAME?</v>
      </c>
      <c r="BS37" s="58" t="e">
        <f t="shared" ca="1" si="25"/>
        <v>#NAME?</v>
      </c>
      <c r="BT37" s="58" t="e">
        <f t="shared" ca="1" si="25"/>
        <v>#NAME?</v>
      </c>
      <c r="BU37" s="58" t="e">
        <f t="shared" ca="1" si="25"/>
        <v>#NAME?</v>
      </c>
      <c r="BV37" s="58" t="e">
        <f t="shared" ca="1" si="25"/>
        <v>#NAME?</v>
      </c>
      <c r="BW37" s="58" t="e">
        <f t="shared" ca="1" si="25"/>
        <v>#NAME?</v>
      </c>
      <c r="BX37" s="58" t="e">
        <f t="shared" ca="1" si="25"/>
        <v>#NAME?</v>
      </c>
      <c r="BY37" s="58" t="e">
        <f t="shared" ca="1" si="25"/>
        <v>#NAME?</v>
      </c>
      <c r="BZ37" s="58" t="e">
        <f t="shared" ca="1" si="25"/>
        <v>#NAME?</v>
      </c>
    </row>
    <row r="38" spans="1:78" s="24" customFormat="1" x14ac:dyDescent="0.25">
      <c r="A38" s="29" t="s">
        <v>140</v>
      </c>
      <c r="B38" s="31">
        <v>1071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157</v>
      </c>
      <c r="M38" s="31">
        <v>181</v>
      </c>
      <c r="N38" s="31">
        <v>807</v>
      </c>
      <c r="O38" s="19">
        <v>1071</v>
      </c>
      <c r="P38" s="31">
        <v>1315</v>
      </c>
      <c r="Q38" s="31">
        <v>1362</v>
      </c>
      <c r="R38" s="31">
        <v>405</v>
      </c>
      <c r="S38" s="31">
        <v>0</v>
      </c>
      <c r="T38" s="31">
        <v>0</v>
      </c>
      <c r="U38" s="31">
        <v>0</v>
      </c>
      <c r="V38" s="31">
        <v>129</v>
      </c>
      <c r="W38" s="31">
        <v>645</v>
      </c>
      <c r="X38" s="31">
        <v>1161</v>
      </c>
      <c r="Y38" s="31">
        <v>1019</v>
      </c>
      <c r="Z38" s="31">
        <v>927</v>
      </c>
      <c r="AA38" s="31">
        <v>561</v>
      </c>
      <c r="AB38" s="19">
        <v>1071</v>
      </c>
      <c r="AC38" s="31">
        <v>972</v>
      </c>
      <c r="AD38" s="31">
        <v>94</v>
      </c>
      <c r="AE38" s="31">
        <v>775</v>
      </c>
      <c r="AF38" s="31">
        <v>1253</v>
      </c>
      <c r="AG38" s="31">
        <v>1445</v>
      </c>
      <c r="AH38" s="31">
        <v>1065</v>
      </c>
      <c r="AI38" s="31">
        <v>303</v>
      </c>
      <c r="AJ38" s="31">
        <v>1200</v>
      </c>
      <c r="AK38" s="31">
        <v>871</v>
      </c>
      <c r="AL38" s="31">
        <v>1200</v>
      </c>
      <c r="AM38" s="31">
        <v>1174</v>
      </c>
      <c r="AN38" s="31">
        <v>1252</v>
      </c>
      <c r="AO38" s="31">
        <v>1268</v>
      </c>
      <c r="AP38" s="31">
        <v>1140</v>
      </c>
      <c r="AQ38" s="31">
        <v>1457</v>
      </c>
      <c r="AR38" s="31">
        <v>1368</v>
      </c>
      <c r="AS38" s="31">
        <f t="shared" ref="AS38:AZ38" si="26">AS51</f>
        <v>1200</v>
      </c>
      <c r="AT38" s="31">
        <f t="shared" si="26"/>
        <v>1220</v>
      </c>
      <c r="AU38" s="31">
        <f t="shared" si="26"/>
        <v>1129</v>
      </c>
      <c r="AV38" s="31">
        <f t="shared" si="26"/>
        <v>951</v>
      </c>
      <c r="AW38" s="31">
        <f t="shared" si="26"/>
        <v>1176</v>
      </c>
      <c r="AX38" s="31">
        <f t="shared" si="26"/>
        <v>1085</v>
      </c>
      <c r="AY38" s="31">
        <f t="shared" si="26"/>
        <v>1102</v>
      </c>
      <c r="AZ38" s="31">
        <f t="shared" si="26"/>
        <v>1084</v>
      </c>
      <c r="BA38" s="31">
        <v>941</v>
      </c>
      <c r="BB38" s="31">
        <f>BC38-BA38</f>
        <v>122</v>
      </c>
      <c r="BC38" s="31">
        <f>BC51</f>
        <v>1063</v>
      </c>
      <c r="BD38" s="31">
        <f>BD51</f>
        <v>1159</v>
      </c>
      <c r="BE38" s="31">
        <v>581</v>
      </c>
      <c r="BF38" s="31">
        <f>BF51</f>
        <v>515</v>
      </c>
      <c r="BG38" s="31">
        <f>BG51</f>
        <v>1239</v>
      </c>
      <c r="BH38" s="32" t="s">
        <v>140</v>
      </c>
      <c r="BI38" s="31">
        <f>BI51</f>
        <v>1100</v>
      </c>
      <c r="BJ38" s="31">
        <f t="shared" ref="BJ38:BZ38" si="27">BJ51</f>
        <v>568</v>
      </c>
      <c r="BK38" s="31">
        <f t="shared" si="27"/>
        <v>724</v>
      </c>
      <c r="BL38" s="31">
        <f t="shared" si="27"/>
        <v>1100</v>
      </c>
      <c r="BM38" s="31">
        <f t="shared" si="27"/>
        <v>1239</v>
      </c>
      <c r="BN38" s="31">
        <f t="shared" si="27"/>
        <v>1088</v>
      </c>
      <c r="BO38" s="31">
        <f t="shared" si="27"/>
        <v>1230</v>
      </c>
      <c r="BP38" s="31">
        <f t="shared" si="27"/>
        <v>0</v>
      </c>
      <c r="BQ38" s="31">
        <f t="shared" si="27"/>
        <v>0</v>
      </c>
      <c r="BR38" s="31">
        <f t="shared" si="27"/>
        <v>0</v>
      </c>
      <c r="BS38" s="31">
        <f t="shared" si="27"/>
        <v>0</v>
      </c>
      <c r="BT38" s="31">
        <f t="shared" si="27"/>
        <v>0</v>
      </c>
      <c r="BU38" s="31">
        <f t="shared" si="27"/>
        <v>0</v>
      </c>
      <c r="BV38" s="31">
        <f t="shared" si="27"/>
        <v>0</v>
      </c>
      <c r="BW38" s="31">
        <f t="shared" si="27"/>
        <v>0</v>
      </c>
      <c r="BX38" s="31">
        <f t="shared" si="27"/>
        <v>0</v>
      </c>
      <c r="BY38" s="31">
        <f t="shared" si="27"/>
        <v>0</v>
      </c>
      <c r="BZ38" s="31">
        <f t="shared" si="27"/>
        <v>0</v>
      </c>
    </row>
    <row r="39" spans="1:78" s="24" customFormat="1" x14ac:dyDescent="0.25">
      <c r="A39" s="29" t="s">
        <v>141</v>
      </c>
      <c r="B39" s="31">
        <v>500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229</v>
      </c>
      <c r="M39" s="31">
        <v>506</v>
      </c>
      <c r="N39" s="31">
        <v>1226</v>
      </c>
      <c r="O39" s="19">
        <v>500</v>
      </c>
      <c r="P39" s="31">
        <v>1410</v>
      </c>
      <c r="Q39" s="31">
        <v>1346</v>
      </c>
      <c r="R39" s="31">
        <v>319</v>
      </c>
      <c r="S39" s="31">
        <v>0</v>
      </c>
      <c r="T39" s="31">
        <v>0</v>
      </c>
      <c r="U39" s="31">
        <v>0</v>
      </c>
      <c r="V39" s="31">
        <v>129</v>
      </c>
      <c r="W39" s="31">
        <v>794</v>
      </c>
      <c r="X39" s="31">
        <v>741</v>
      </c>
      <c r="Y39" s="31">
        <v>1038</v>
      </c>
      <c r="Z39" s="31">
        <v>862</v>
      </c>
      <c r="AA39" s="31">
        <v>747</v>
      </c>
      <c r="AB39" s="19">
        <v>500</v>
      </c>
      <c r="AC39" s="31">
        <v>685</v>
      </c>
      <c r="AD39" s="31">
        <v>51</v>
      </c>
      <c r="AE39" s="31">
        <v>898</v>
      </c>
      <c r="AF39" s="31">
        <v>1040</v>
      </c>
      <c r="AG39" s="31">
        <v>1286</v>
      </c>
      <c r="AH39" s="31">
        <v>898</v>
      </c>
      <c r="AI39" s="31">
        <v>281</v>
      </c>
      <c r="AJ39" s="31">
        <v>800</v>
      </c>
      <c r="AK39" s="31">
        <v>706</v>
      </c>
      <c r="AL39" s="31">
        <v>800</v>
      </c>
      <c r="AM39" s="31">
        <v>1111</v>
      </c>
      <c r="AN39" s="31">
        <v>925</v>
      </c>
      <c r="AO39" s="31">
        <v>941</v>
      </c>
      <c r="AP39" s="31">
        <v>991</v>
      </c>
      <c r="AQ39" s="31">
        <v>1201</v>
      </c>
      <c r="AR39" s="31">
        <v>1318</v>
      </c>
      <c r="AS39" s="31">
        <f t="shared" ref="AS39:AZ39" si="28">AS60</f>
        <v>800</v>
      </c>
      <c r="AT39" s="31">
        <f t="shared" si="28"/>
        <v>1039</v>
      </c>
      <c r="AU39" s="31">
        <f t="shared" si="28"/>
        <v>947</v>
      </c>
      <c r="AV39" s="31">
        <f t="shared" si="28"/>
        <v>705</v>
      </c>
      <c r="AW39" s="31">
        <f t="shared" si="28"/>
        <v>1019</v>
      </c>
      <c r="AX39" s="31">
        <f t="shared" si="28"/>
        <v>977</v>
      </c>
      <c r="AY39" s="31">
        <f t="shared" si="28"/>
        <v>949</v>
      </c>
      <c r="AZ39" s="31">
        <f t="shared" si="28"/>
        <v>1033</v>
      </c>
      <c r="BA39" s="31">
        <v>992</v>
      </c>
      <c r="BB39" s="31">
        <f>BC39-BA39</f>
        <v>174</v>
      </c>
      <c r="BC39" s="31">
        <f>BC60</f>
        <v>1166</v>
      </c>
      <c r="BD39" s="31">
        <f>BD60</f>
        <v>1173</v>
      </c>
      <c r="BE39" s="31">
        <v>387</v>
      </c>
      <c r="BF39" s="31">
        <f>BF60</f>
        <v>478</v>
      </c>
      <c r="BG39" s="31">
        <f>BG60</f>
        <v>1134</v>
      </c>
      <c r="BH39" s="32" t="s">
        <v>141</v>
      </c>
      <c r="BI39" s="31">
        <f>BI60</f>
        <v>800</v>
      </c>
      <c r="BJ39" s="31">
        <f t="shared" ref="BJ39:BZ39" si="29">BJ60</f>
        <v>413</v>
      </c>
      <c r="BK39" s="31">
        <f t="shared" si="29"/>
        <v>656</v>
      </c>
      <c r="BL39" s="31">
        <f t="shared" si="29"/>
        <v>800</v>
      </c>
      <c r="BM39" s="31">
        <f t="shared" si="29"/>
        <v>1107</v>
      </c>
      <c r="BN39" s="31">
        <f t="shared" si="29"/>
        <v>911</v>
      </c>
      <c r="BO39" s="31">
        <f t="shared" si="29"/>
        <v>924</v>
      </c>
      <c r="BP39" s="31">
        <f t="shared" si="29"/>
        <v>0</v>
      </c>
      <c r="BQ39" s="31">
        <f t="shared" si="29"/>
        <v>0</v>
      </c>
      <c r="BR39" s="31">
        <f t="shared" si="29"/>
        <v>0</v>
      </c>
      <c r="BS39" s="31">
        <f t="shared" si="29"/>
        <v>0</v>
      </c>
      <c r="BT39" s="31">
        <f t="shared" si="29"/>
        <v>0</v>
      </c>
      <c r="BU39" s="31">
        <f t="shared" si="29"/>
        <v>0</v>
      </c>
      <c r="BV39" s="31">
        <f t="shared" si="29"/>
        <v>0</v>
      </c>
      <c r="BW39" s="31">
        <f t="shared" si="29"/>
        <v>0</v>
      </c>
      <c r="BX39" s="31">
        <f t="shared" si="29"/>
        <v>0</v>
      </c>
      <c r="BY39" s="31">
        <f t="shared" si="29"/>
        <v>0</v>
      </c>
      <c r="BZ39" s="31">
        <f t="shared" si="29"/>
        <v>0</v>
      </c>
    </row>
    <row r="40" spans="1:78" s="24" customFormat="1" x14ac:dyDescent="0.25">
      <c r="A40" s="29" t="s">
        <v>142</v>
      </c>
      <c r="B40" s="31">
        <v>150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19">
        <v>150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19">
        <v>150</v>
      </c>
      <c r="AC40" s="31">
        <v>144</v>
      </c>
      <c r="AD40" s="31">
        <v>176</v>
      </c>
      <c r="AE40" s="31">
        <v>220</v>
      </c>
      <c r="AF40" s="31">
        <v>204</v>
      </c>
      <c r="AG40" s="31">
        <v>400</v>
      </c>
      <c r="AH40" s="31">
        <v>344</v>
      </c>
      <c r="AI40" s="31">
        <v>103</v>
      </c>
      <c r="AJ40" s="31">
        <v>0</v>
      </c>
      <c r="AK40" s="31">
        <v>215</v>
      </c>
      <c r="AL40" s="31">
        <v>132</v>
      </c>
      <c r="AM40" s="31">
        <v>318</v>
      </c>
      <c r="AN40" s="31">
        <v>316</v>
      </c>
      <c r="AO40" s="31">
        <v>274</v>
      </c>
      <c r="AP40" s="31">
        <v>354</v>
      </c>
      <c r="AQ40" s="31">
        <v>305</v>
      </c>
      <c r="AR40" s="31">
        <v>224</v>
      </c>
      <c r="AS40" s="31">
        <f t="shared" ref="AS40:AZ40" si="30">AS63</f>
        <v>132</v>
      </c>
      <c r="AT40" s="31">
        <f t="shared" si="30"/>
        <v>232</v>
      </c>
      <c r="AU40" s="31">
        <f t="shared" si="30"/>
        <v>260</v>
      </c>
      <c r="AV40" s="31">
        <f t="shared" si="30"/>
        <v>212</v>
      </c>
      <c r="AW40" s="31">
        <f t="shared" si="30"/>
        <v>246</v>
      </c>
      <c r="AX40" s="31">
        <f t="shared" si="30"/>
        <v>199</v>
      </c>
      <c r="AY40" s="31">
        <f t="shared" si="30"/>
        <v>212</v>
      </c>
      <c r="AZ40" s="31">
        <f t="shared" si="30"/>
        <v>196</v>
      </c>
      <c r="BA40" s="31">
        <v>144</v>
      </c>
      <c r="BB40" s="31">
        <f>BC40-BA40</f>
        <v>54</v>
      </c>
      <c r="BC40" s="31">
        <f>BC63</f>
        <v>198</v>
      </c>
      <c r="BD40" s="31">
        <f>BD63</f>
        <v>196</v>
      </c>
      <c r="BE40" s="31">
        <v>64</v>
      </c>
      <c r="BF40" s="31">
        <f>BF63</f>
        <v>111</v>
      </c>
      <c r="BG40" s="31">
        <f>BG63</f>
        <v>263</v>
      </c>
      <c r="BH40" s="32" t="s">
        <v>142</v>
      </c>
      <c r="BI40" s="31">
        <f>BI63</f>
        <v>100</v>
      </c>
      <c r="BJ40" s="31">
        <f t="shared" ref="BJ40:BZ40" si="31">BJ63</f>
        <v>52</v>
      </c>
      <c r="BK40" s="31">
        <f t="shared" si="31"/>
        <v>152</v>
      </c>
      <c r="BL40" s="31">
        <f t="shared" si="31"/>
        <v>100</v>
      </c>
      <c r="BM40" s="31">
        <f t="shared" si="31"/>
        <v>263</v>
      </c>
      <c r="BN40" s="31">
        <v>229</v>
      </c>
      <c r="BO40" s="31">
        <f t="shared" si="31"/>
        <v>281</v>
      </c>
      <c r="BP40" s="31">
        <f t="shared" si="31"/>
        <v>0</v>
      </c>
      <c r="BQ40" s="31">
        <f t="shared" si="31"/>
        <v>0</v>
      </c>
      <c r="BR40" s="31">
        <f t="shared" si="31"/>
        <v>0</v>
      </c>
      <c r="BS40" s="31">
        <f t="shared" si="31"/>
        <v>0</v>
      </c>
      <c r="BT40" s="31">
        <f t="shared" si="31"/>
        <v>0</v>
      </c>
      <c r="BU40" s="31">
        <f t="shared" si="31"/>
        <v>0</v>
      </c>
      <c r="BV40" s="31">
        <f t="shared" si="31"/>
        <v>0</v>
      </c>
      <c r="BW40" s="31">
        <f t="shared" si="31"/>
        <v>0</v>
      </c>
      <c r="BX40" s="31">
        <f t="shared" si="31"/>
        <v>0</v>
      </c>
      <c r="BY40" s="31">
        <f t="shared" si="31"/>
        <v>0</v>
      </c>
      <c r="BZ40" s="31">
        <f t="shared" si="31"/>
        <v>0</v>
      </c>
    </row>
    <row r="41" spans="1:78" s="55" customFormat="1" x14ac:dyDescent="0.25">
      <c r="A41" s="66" t="s">
        <v>128</v>
      </c>
      <c r="B41" s="67">
        <v>1721</v>
      </c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386</v>
      </c>
      <c r="M41" s="67">
        <v>687</v>
      </c>
      <c r="N41" s="67">
        <v>2033</v>
      </c>
      <c r="O41" s="67">
        <v>1721</v>
      </c>
      <c r="P41" s="67">
        <v>2725</v>
      </c>
      <c r="Q41" s="67">
        <v>2708</v>
      </c>
      <c r="R41" s="67">
        <v>724</v>
      </c>
      <c r="S41" s="67">
        <v>0</v>
      </c>
      <c r="T41" s="67">
        <v>0</v>
      </c>
      <c r="U41" s="67">
        <v>0</v>
      </c>
      <c r="V41" s="67">
        <v>258</v>
      </c>
      <c r="W41" s="67">
        <v>1439</v>
      </c>
      <c r="X41" s="67">
        <v>1902</v>
      </c>
      <c r="Y41" s="67">
        <v>2057</v>
      </c>
      <c r="Z41" s="67">
        <v>1789</v>
      </c>
      <c r="AA41" s="67">
        <v>1308</v>
      </c>
      <c r="AB41" s="67">
        <v>1721</v>
      </c>
      <c r="AC41" s="67">
        <v>1801</v>
      </c>
      <c r="AD41" s="67">
        <v>321</v>
      </c>
      <c r="AE41" s="67">
        <v>1893</v>
      </c>
      <c r="AF41" s="67">
        <v>2497</v>
      </c>
      <c r="AG41" s="67">
        <v>3131</v>
      </c>
      <c r="AH41" s="67">
        <v>2307</v>
      </c>
      <c r="AI41" s="67">
        <v>687</v>
      </c>
      <c r="AJ41" s="67">
        <v>2000</v>
      </c>
      <c r="AK41" s="67">
        <v>1792</v>
      </c>
      <c r="AL41" s="67">
        <v>2132</v>
      </c>
      <c r="AM41" s="67">
        <v>2603</v>
      </c>
      <c r="AN41" s="67">
        <v>2493</v>
      </c>
      <c r="AO41" s="67">
        <v>2483</v>
      </c>
      <c r="AP41" s="67">
        <v>2485</v>
      </c>
      <c r="AQ41" s="67">
        <v>2963</v>
      </c>
      <c r="AR41" s="67">
        <v>2910</v>
      </c>
      <c r="AS41" s="67">
        <f t="shared" ref="AS41:BZ41" si="32">SUM(AS38:AS40)</f>
        <v>2132</v>
      </c>
      <c r="AT41" s="67">
        <f t="shared" si="32"/>
        <v>2491</v>
      </c>
      <c r="AU41" s="67">
        <f t="shared" si="32"/>
        <v>2336</v>
      </c>
      <c r="AV41" s="67">
        <f t="shared" si="32"/>
        <v>1868</v>
      </c>
      <c r="AW41" s="67">
        <f t="shared" si="32"/>
        <v>2441</v>
      </c>
      <c r="AX41" s="67">
        <f t="shared" si="32"/>
        <v>2261</v>
      </c>
      <c r="AY41" s="67">
        <f t="shared" si="32"/>
        <v>2263</v>
      </c>
      <c r="AZ41" s="67">
        <f t="shared" si="32"/>
        <v>2313</v>
      </c>
      <c r="BA41" s="67">
        <f t="shared" si="32"/>
        <v>2077</v>
      </c>
      <c r="BB41" s="67">
        <f t="shared" si="32"/>
        <v>350</v>
      </c>
      <c r="BC41" s="67">
        <f t="shared" si="32"/>
        <v>2427</v>
      </c>
      <c r="BD41" s="67">
        <f t="shared" si="32"/>
        <v>2528</v>
      </c>
      <c r="BE41" s="67">
        <v>1032</v>
      </c>
      <c r="BF41" s="67">
        <f>SUM(BF38:BF40)</f>
        <v>1104</v>
      </c>
      <c r="BG41" s="67">
        <f t="shared" si="32"/>
        <v>2636</v>
      </c>
      <c r="BH41" s="70" t="s">
        <v>128</v>
      </c>
      <c r="BI41" s="67">
        <f t="shared" si="32"/>
        <v>2000</v>
      </c>
      <c r="BJ41" s="67">
        <f>SUM(BJ38:BJ40)</f>
        <v>1033</v>
      </c>
      <c r="BK41" s="67">
        <f>SUM(BK38:BK40)</f>
        <v>1532</v>
      </c>
      <c r="BL41" s="67">
        <f>SUM(BL38:BL40)</f>
        <v>2000</v>
      </c>
      <c r="BM41" s="67">
        <f t="shared" si="32"/>
        <v>2609</v>
      </c>
      <c r="BN41" s="67">
        <f t="shared" si="32"/>
        <v>2228</v>
      </c>
      <c r="BO41" s="67">
        <f t="shared" si="32"/>
        <v>2435</v>
      </c>
      <c r="BP41" s="67">
        <f t="shared" si="32"/>
        <v>0</v>
      </c>
      <c r="BQ41" s="67">
        <f t="shared" si="32"/>
        <v>0</v>
      </c>
      <c r="BR41" s="67">
        <f t="shared" si="32"/>
        <v>0</v>
      </c>
      <c r="BS41" s="67">
        <f t="shared" si="32"/>
        <v>0</v>
      </c>
      <c r="BT41" s="67">
        <f t="shared" si="32"/>
        <v>0</v>
      </c>
      <c r="BU41" s="67">
        <f t="shared" si="32"/>
        <v>0</v>
      </c>
      <c r="BV41" s="67">
        <f t="shared" si="32"/>
        <v>0</v>
      </c>
      <c r="BW41" s="67">
        <f t="shared" si="32"/>
        <v>0</v>
      </c>
      <c r="BX41" s="67">
        <f t="shared" si="32"/>
        <v>0</v>
      </c>
      <c r="BY41" s="67">
        <f t="shared" si="32"/>
        <v>0</v>
      </c>
      <c r="BZ41" s="67">
        <f t="shared" si="32"/>
        <v>0</v>
      </c>
    </row>
    <row r="42" spans="1:78" x14ac:dyDescent="0.25">
      <c r="A42" s="71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72"/>
      <c r="AD42" s="61"/>
      <c r="AE42" s="61"/>
      <c r="AF42" s="61"/>
      <c r="AG42" s="61"/>
      <c r="AH42" s="61"/>
      <c r="AI42" s="61"/>
      <c r="AJ42" s="73"/>
      <c r="AK42" s="61"/>
      <c r="AL42" s="73"/>
      <c r="AM42" s="61"/>
      <c r="AN42" s="61"/>
      <c r="AO42" s="61"/>
      <c r="AP42" s="61"/>
      <c r="AQ42" s="61"/>
      <c r="AR42" s="61"/>
      <c r="AS42" s="73"/>
      <c r="AT42" s="61"/>
      <c r="AU42" s="61"/>
      <c r="AV42" s="61"/>
      <c r="AW42" s="61"/>
      <c r="AX42" s="61"/>
      <c r="AY42" s="61"/>
      <c r="AZ42" s="61"/>
      <c r="BA42" s="73"/>
      <c r="BB42" s="73"/>
      <c r="BC42" s="61"/>
      <c r="BD42" s="61"/>
      <c r="BE42" s="61"/>
      <c r="BF42" s="61"/>
      <c r="BG42" s="61"/>
      <c r="BH42" s="60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</row>
    <row r="43" spans="1:78" s="17" customFormat="1" ht="25.5" x14ac:dyDescent="0.25">
      <c r="A43" s="39" t="s">
        <v>143</v>
      </c>
      <c r="B43" s="40" t="s">
        <v>3</v>
      </c>
      <c r="C43" s="41">
        <v>43831</v>
      </c>
      <c r="D43" s="41">
        <v>43862</v>
      </c>
      <c r="E43" s="41">
        <v>43891</v>
      </c>
      <c r="F43" s="41">
        <v>43922</v>
      </c>
      <c r="G43" s="41">
        <v>43952</v>
      </c>
      <c r="H43" s="41">
        <v>43983</v>
      </c>
      <c r="I43" s="41">
        <v>44013</v>
      </c>
      <c r="J43" s="41">
        <v>44044</v>
      </c>
      <c r="K43" s="41">
        <v>44075</v>
      </c>
      <c r="L43" s="41">
        <v>44105</v>
      </c>
      <c r="M43" s="41">
        <v>44136</v>
      </c>
      <c r="N43" s="41">
        <v>44166</v>
      </c>
      <c r="O43" s="40" t="s">
        <v>3</v>
      </c>
      <c r="P43" s="41">
        <v>44197</v>
      </c>
      <c r="Q43" s="41">
        <v>44228</v>
      </c>
      <c r="R43" s="41">
        <v>44256</v>
      </c>
      <c r="S43" s="41">
        <v>44287</v>
      </c>
      <c r="T43" s="41">
        <v>44317</v>
      </c>
      <c r="U43" s="41">
        <v>44348</v>
      </c>
      <c r="V43" s="41">
        <v>44378</v>
      </c>
      <c r="W43" s="41">
        <v>44409</v>
      </c>
      <c r="X43" s="41">
        <v>44440</v>
      </c>
      <c r="Y43" s="41">
        <v>44470</v>
      </c>
      <c r="Z43" s="41">
        <v>44501</v>
      </c>
      <c r="AA43" s="41">
        <v>44531</v>
      </c>
      <c r="AB43" s="40" t="s">
        <v>3</v>
      </c>
      <c r="AC43" s="41">
        <v>44562</v>
      </c>
      <c r="AD43" s="41">
        <v>44593</v>
      </c>
      <c r="AE43" s="41">
        <v>44621</v>
      </c>
      <c r="AF43" s="41">
        <v>44652</v>
      </c>
      <c r="AG43" s="41">
        <v>44682</v>
      </c>
      <c r="AH43" s="41">
        <v>44713</v>
      </c>
      <c r="AI43" s="41" t="s">
        <v>103</v>
      </c>
      <c r="AJ43" s="42" t="s">
        <v>3</v>
      </c>
      <c r="AK43" s="41" t="s">
        <v>105</v>
      </c>
      <c r="AL43" s="42" t="s">
        <v>3</v>
      </c>
      <c r="AM43" s="41">
        <v>44743</v>
      </c>
      <c r="AN43" s="41">
        <v>44774</v>
      </c>
      <c r="AO43" s="41">
        <v>44805</v>
      </c>
      <c r="AP43" s="41">
        <v>44835</v>
      </c>
      <c r="AQ43" s="41">
        <v>44866</v>
      </c>
      <c r="AR43" s="41">
        <v>44896</v>
      </c>
      <c r="AS43" s="42" t="s">
        <v>3</v>
      </c>
      <c r="AT43" s="41" t="e">
        <f t="shared" ref="AT43:BD43" ca="1" si="33">AT$4</f>
        <v>#NAME?</v>
      </c>
      <c r="AU43" s="41" t="e">
        <f t="shared" ca="1" si="33"/>
        <v>#NAME?</v>
      </c>
      <c r="AV43" s="41" t="e">
        <f t="shared" ca="1" si="33"/>
        <v>#NAME?</v>
      </c>
      <c r="AW43" s="41" t="e">
        <f t="shared" ca="1" si="33"/>
        <v>#NAME?</v>
      </c>
      <c r="AX43" s="41" t="e">
        <f t="shared" ca="1" si="33"/>
        <v>#NAME?</v>
      </c>
      <c r="AY43" s="41" t="e">
        <f t="shared" ca="1" si="33"/>
        <v>#NAME?</v>
      </c>
      <c r="AZ43" s="41" t="e">
        <f t="shared" ca="1" si="33"/>
        <v>#NAME?</v>
      </c>
      <c r="BA43" s="42" t="str">
        <f t="shared" si="33"/>
        <v>1 - 24 de Ago-23</v>
      </c>
      <c r="BB43" s="42" t="str">
        <f t="shared" si="33"/>
        <v>24 - 31 de Ago-23</v>
      </c>
      <c r="BC43" s="41" t="e">
        <f t="shared" ca="1" si="33"/>
        <v>#NAME?</v>
      </c>
      <c r="BD43" s="41" t="e">
        <f t="shared" ca="1" si="33"/>
        <v>#NAME?</v>
      </c>
      <c r="BE43" s="12" t="s">
        <v>109</v>
      </c>
      <c r="BF43" s="41" t="str">
        <f>BF$4</f>
        <v>01 - 15-Out-2023</v>
      </c>
      <c r="BG43" s="41" t="e">
        <f ca="1">BG$4</f>
        <v>#NAME?</v>
      </c>
      <c r="BH43" s="62" t="s">
        <v>144</v>
      </c>
      <c r="BI43" s="63" t="s">
        <v>3</v>
      </c>
      <c r="BJ43" s="63" t="str">
        <f>BJ4</f>
        <v>Meta 16 - 31-Out-2023</v>
      </c>
      <c r="BK43" s="63" t="str">
        <f t="shared" ref="BK43:BZ43" si="34">BK$4</f>
        <v>16 - 31-Out-2023</v>
      </c>
      <c r="BL43" s="63" t="str">
        <f>BL4</f>
        <v>Meta Mensal</v>
      </c>
      <c r="BM43" s="63">
        <f t="shared" si="34"/>
        <v>45200</v>
      </c>
      <c r="BN43" s="44" t="e">
        <f t="shared" ca="1" si="34"/>
        <v>#NAME?</v>
      </c>
      <c r="BO43" s="44" t="e">
        <f t="shared" ca="1" si="34"/>
        <v>#NAME?</v>
      </c>
      <c r="BP43" s="58" t="e">
        <f t="shared" ca="1" si="34"/>
        <v>#NAME?</v>
      </c>
      <c r="BQ43" s="58" t="e">
        <f t="shared" ca="1" si="34"/>
        <v>#NAME?</v>
      </c>
      <c r="BR43" s="58" t="e">
        <f t="shared" ca="1" si="34"/>
        <v>#NAME?</v>
      </c>
      <c r="BS43" s="58" t="e">
        <f t="shared" ca="1" si="34"/>
        <v>#NAME?</v>
      </c>
      <c r="BT43" s="58" t="e">
        <f t="shared" ca="1" si="34"/>
        <v>#NAME?</v>
      </c>
      <c r="BU43" s="58" t="e">
        <f t="shared" ca="1" si="34"/>
        <v>#NAME?</v>
      </c>
      <c r="BV43" s="58" t="e">
        <f t="shared" ca="1" si="34"/>
        <v>#NAME?</v>
      </c>
      <c r="BW43" s="58" t="e">
        <f t="shared" ca="1" si="34"/>
        <v>#NAME?</v>
      </c>
      <c r="BX43" s="58" t="e">
        <f t="shared" ca="1" si="34"/>
        <v>#NAME?</v>
      </c>
      <c r="BY43" s="58" t="e">
        <f t="shared" ca="1" si="34"/>
        <v>#NAME?</v>
      </c>
      <c r="BZ43" s="58" t="e">
        <f t="shared" ca="1" si="34"/>
        <v>#NAME?</v>
      </c>
    </row>
    <row r="44" spans="1:78" s="24" customFormat="1" x14ac:dyDescent="0.25">
      <c r="A44" s="29" t="s">
        <v>132</v>
      </c>
      <c r="B44" s="351">
        <v>1071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21</v>
      </c>
      <c r="M44" s="31">
        <v>0</v>
      </c>
      <c r="N44" s="31">
        <v>470</v>
      </c>
      <c r="O44" s="351">
        <v>1071</v>
      </c>
      <c r="P44" s="31">
        <v>907</v>
      </c>
      <c r="Q44" s="31">
        <v>1086</v>
      </c>
      <c r="R44" s="31">
        <v>280</v>
      </c>
      <c r="S44" s="31">
        <v>0</v>
      </c>
      <c r="T44" s="31">
        <v>0</v>
      </c>
      <c r="U44" s="31">
        <v>0</v>
      </c>
      <c r="V44" s="31">
        <v>116</v>
      </c>
      <c r="W44" s="31">
        <v>542</v>
      </c>
      <c r="X44" s="31">
        <v>791</v>
      </c>
      <c r="Y44" s="31">
        <v>750</v>
      </c>
      <c r="Z44" s="31">
        <v>614</v>
      </c>
      <c r="AA44" s="31">
        <v>403</v>
      </c>
      <c r="AB44" s="351">
        <v>1071</v>
      </c>
      <c r="AC44" s="31">
        <v>702</v>
      </c>
      <c r="AD44" s="31">
        <v>94</v>
      </c>
      <c r="AE44" s="31">
        <v>504</v>
      </c>
      <c r="AF44" s="31">
        <v>804</v>
      </c>
      <c r="AG44" s="31">
        <v>922</v>
      </c>
      <c r="AH44" s="31">
        <v>625</v>
      </c>
      <c r="AI44" s="31">
        <v>172</v>
      </c>
      <c r="AJ44" s="342">
        <v>1200</v>
      </c>
      <c r="AK44" s="31">
        <v>455</v>
      </c>
      <c r="AL44" s="342">
        <v>1200</v>
      </c>
      <c r="AM44" s="31">
        <v>627</v>
      </c>
      <c r="AN44" s="31">
        <v>806</v>
      </c>
      <c r="AO44" s="31">
        <v>694</v>
      </c>
      <c r="AP44" s="31">
        <v>602</v>
      </c>
      <c r="AQ44" s="31">
        <v>859</v>
      </c>
      <c r="AR44" s="31">
        <v>710</v>
      </c>
      <c r="AS44" s="342">
        <v>1200</v>
      </c>
      <c r="AT44" s="31">
        <v>702</v>
      </c>
      <c r="AU44" s="31">
        <v>623</v>
      </c>
      <c r="AV44" s="31">
        <v>423</v>
      </c>
      <c r="AW44" s="31">
        <v>656</v>
      </c>
      <c r="AX44" s="31">
        <v>623</v>
      </c>
      <c r="AY44" s="31">
        <v>533</v>
      </c>
      <c r="AZ44" s="31">
        <v>556</v>
      </c>
      <c r="BA44" s="31">
        <v>443</v>
      </c>
      <c r="BB44" s="31">
        <f t="shared" ref="BB44:BB49" si="35">BC44-BA44</f>
        <v>82</v>
      </c>
      <c r="BC44" s="31">
        <v>525</v>
      </c>
      <c r="BD44" s="31">
        <v>570</v>
      </c>
      <c r="BE44" s="348">
        <v>581</v>
      </c>
      <c r="BF44" s="31">
        <v>281</v>
      </c>
      <c r="BG44" s="31">
        <f t="shared" ref="BG44:BG50" si="36">BK44+BF44</f>
        <v>674</v>
      </c>
      <c r="BH44" s="32" t="s">
        <v>132</v>
      </c>
      <c r="BI44" s="348">
        <v>1100</v>
      </c>
      <c r="BJ44" s="348">
        <v>568</v>
      </c>
      <c r="BK44" s="31">
        <v>393</v>
      </c>
      <c r="BL44" s="348">
        <f>BI44</f>
        <v>1100</v>
      </c>
      <c r="BM44" s="31">
        <f>BG44</f>
        <v>674</v>
      </c>
      <c r="BN44" s="45">
        <v>505</v>
      </c>
      <c r="BO44" s="31">
        <v>422</v>
      </c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</row>
    <row r="45" spans="1:78" s="24" customFormat="1" x14ac:dyDescent="0.25">
      <c r="A45" s="74" t="s">
        <v>145</v>
      </c>
      <c r="B45" s="352"/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136</v>
      </c>
      <c r="M45" s="31">
        <v>181</v>
      </c>
      <c r="N45" s="31">
        <v>302</v>
      </c>
      <c r="O45" s="352"/>
      <c r="P45" s="31">
        <v>316</v>
      </c>
      <c r="Q45" s="31">
        <v>150</v>
      </c>
      <c r="R45" s="31">
        <v>120</v>
      </c>
      <c r="S45" s="31">
        <v>0</v>
      </c>
      <c r="T45" s="31">
        <v>0</v>
      </c>
      <c r="U45" s="31">
        <v>0</v>
      </c>
      <c r="V45" s="31">
        <v>9</v>
      </c>
      <c r="W45" s="31">
        <v>79</v>
      </c>
      <c r="X45" s="31">
        <v>122</v>
      </c>
      <c r="Y45" s="31">
        <v>109</v>
      </c>
      <c r="Z45" s="31">
        <v>75</v>
      </c>
      <c r="AA45" s="31">
        <v>45</v>
      </c>
      <c r="AB45" s="352"/>
      <c r="AC45" s="31">
        <v>114</v>
      </c>
      <c r="AD45" s="31">
        <v>0</v>
      </c>
      <c r="AE45" s="31">
        <v>92</v>
      </c>
      <c r="AF45" s="31">
        <v>109</v>
      </c>
      <c r="AG45" s="31">
        <v>155</v>
      </c>
      <c r="AH45" s="31">
        <v>83</v>
      </c>
      <c r="AI45" s="31">
        <v>41</v>
      </c>
      <c r="AJ45" s="343"/>
      <c r="AK45" s="31">
        <v>124</v>
      </c>
      <c r="AL45" s="343"/>
      <c r="AM45" s="31">
        <v>165</v>
      </c>
      <c r="AN45" s="31">
        <v>151</v>
      </c>
      <c r="AO45" s="31">
        <v>222</v>
      </c>
      <c r="AP45" s="31">
        <v>170</v>
      </c>
      <c r="AQ45" s="31">
        <v>176</v>
      </c>
      <c r="AR45" s="31">
        <v>181</v>
      </c>
      <c r="AS45" s="343"/>
      <c r="AT45" s="31">
        <v>165</v>
      </c>
      <c r="AU45" s="31">
        <v>163</v>
      </c>
      <c r="AV45" s="31">
        <v>191</v>
      </c>
      <c r="AW45" s="31">
        <v>168</v>
      </c>
      <c r="AX45" s="31">
        <v>166</v>
      </c>
      <c r="AY45" s="31">
        <v>157</v>
      </c>
      <c r="AZ45" s="31">
        <v>163</v>
      </c>
      <c r="BA45" s="31">
        <v>139</v>
      </c>
      <c r="BB45" s="31">
        <f t="shared" si="35"/>
        <v>0</v>
      </c>
      <c r="BC45" s="31">
        <v>139</v>
      </c>
      <c r="BD45" s="31">
        <v>102</v>
      </c>
      <c r="BE45" s="349"/>
      <c r="BF45" s="31">
        <v>40</v>
      </c>
      <c r="BG45" s="31">
        <f t="shared" si="36"/>
        <v>133</v>
      </c>
      <c r="BH45" s="32" t="s">
        <v>146</v>
      </c>
      <c r="BI45" s="349"/>
      <c r="BJ45" s="349"/>
      <c r="BK45" s="31">
        <v>93</v>
      </c>
      <c r="BL45" s="349"/>
      <c r="BM45" s="31">
        <f t="shared" ref="BM45:BM50" si="37">BG45</f>
        <v>133</v>
      </c>
      <c r="BN45" s="45">
        <v>167</v>
      </c>
      <c r="BO45" s="31">
        <v>214</v>
      </c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</row>
    <row r="46" spans="1:78" s="24" customFormat="1" x14ac:dyDescent="0.25">
      <c r="A46" s="29" t="s">
        <v>147</v>
      </c>
      <c r="B46" s="352"/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52"/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200</v>
      </c>
      <c r="Y46" s="31">
        <v>160</v>
      </c>
      <c r="Z46" s="31">
        <v>238</v>
      </c>
      <c r="AA46" s="31">
        <v>113</v>
      </c>
      <c r="AB46" s="352"/>
      <c r="AC46" s="31">
        <v>101</v>
      </c>
      <c r="AD46" s="31">
        <v>0</v>
      </c>
      <c r="AE46" s="31">
        <v>118</v>
      </c>
      <c r="AF46" s="31">
        <v>253</v>
      </c>
      <c r="AG46" s="31">
        <v>253</v>
      </c>
      <c r="AH46" s="31">
        <v>256</v>
      </c>
      <c r="AI46" s="31">
        <v>47</v>
      </c>
      <c r="AJ46" s="343"/>
      <c r="AK46" s="31">
        <v>142</v>
      </c>
      <c r="AL46" s="343"/>
      <c r="AM46" s="31">
        <v>189</v>
      </c>
      <c r="AN46" s="31">
        <v>185</v>
      </c>
      <c r="AO46" s="31">
        <v>215</v>
      </c>
      <c r="AP46" s="31">
        <v>206</v>
      </c>
      <c r="AQ46" s="31">
        <v>214</v>
      </c>
      <c r="AR46" s="31">
        <v>307</v>
      </c>
      <c r="AS46" s="343"/>
      <c r="AT46" s="31">
        <v>197</v>
      </c>
      <c r="AU46" s="31">
        <v>191</v>
      </c>
      <c r="AV46" s="31">
        <v>170</v>
      </c>
      <c r="AW46" s="31">
        <v>182</v>
      </c>
      <c r="AX46" s="31">
        <v>175</v>
      </c>
      <c r="AY46" s="31">
        <v>232</v>
      </c>
      <c r="AZ46" s="31">
        <v>179</v>
      </c>
      <c r="BA46" s="31">
        <v>171</v>
      </c>
      <c r="BB46" s="31">
        <f t="shared" si="35"/>
        <v>0</v>
      </c>
      <c r="BC46" s="31">
        <v>171</v>
      </c>
      <c r="BD46" s="31">
        <v>289</v>
      </c>
      <c r="BE46" s="349"/>
      <c r="BF46" s="31">
        <v>105</v>
      </c>
      <c r="BG46" s="31">
        <f t="shared" si="36"/>
        <v>210</v>
      </c>
      <c r="BH46" s="32" t="s">
        <v>148</v>
      </c>
      <c r="BI46" s="349"/>
      <c r="BJ46" s="349"/>
      <c r="BK46" s="31">
        <v>105</v>
      </c>
      <c r="BL46" s="349"/>
      <c r="BM46" s="31">
        <f t="shared" si="37"/>
        <v>210</v>
      </c>
      <c r="BN46" s="45">
        <v>211</v>
      </c>
      <c r="BO46" s="31">
        <v>223</v>
      </c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</row>
    <row r="47" spans="1:78" s="24" customFormat="1" x14ac:dyDescent="0.25">
      <c r="A47" s="29" t="s">
        <v>149</v>
      </c>
      <c r="B47" s="352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52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52"/>
      <c r="AC47" s="31">
        <v>0</v>
      </c>
      <c r="AD47" s="31">
        <v>0</v>
      </c>
      <c r="AE47" s="31">
        <v>0</v>
      </c>
      <c r="AF47" s="31">
        <v>0</v>
      </c>
      <c r="AG47" s="31">
        <v>0</v>
      </c>
      <c r="AH47" s="31">
        <v>0</v>
      </c>
      <c r="AI47" s="31">
        <v>0</v>
      </c>
      <c r="AJ47" s="343"/>
      <c r="AK47" s="31"/>
      <c r="AL47" s="343"/>
      <c r="AM47" s="31"/>
      <c r="AN47" s="31"/>
      <c r="AO47" s="31"/>
      <c r="AP47" s="31"/>
      <c r="AQ47" s="31"/>
      <c r="AR47" s="31"/>
      <c r="AS47" s="343"/>
      <c r="AT47" s="31"/>
      <c r="AU47" s="31"/>
      <c r="AV47" s="31"/>
      <c r="AW47" s="31"/>
      <c r="AX47" s="31"/>
      <c r="AY47" s="31"/>
      <c r="AZ47" s="31"/>
      <c r="BA47" s="31"/>
      <c r="BB47" s="31">
        <f t="shared" si="35"/>
        <v>0</v>
      </c>
      <c r="BC47" s="31"/>
      <c r="BD47" s="31"/>
      <c r="BE47" s="349"/>
      <c r="BF47" s="31"/>
      <c r="BG47" s="31">
        <f t="shared" si="36"/>
        <v>0</v>
      </c>
      <c r="BH47" s="32"/>
      <c r="BI47" s="349"/>
      <c r="BJ47" s="349"/>
      <c r="BK47" s="31"/>
      <c r="BL47" s="349"/>
      <c r="BM47" s="31">
        <f t="shared" si="37"/>
        <v>0</v>
      </c>
      <c r="BN47" s="45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</row>
    <row r="48" spans="1:78" s="24" customFormat="1" x14ac:dyDescent="0.25">
      <c r="A48" s="29" t="s">
        <v>134</v>
      </c>
      <c r="B48" s="352"/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35</v>
      </c>
      <c r="O48" s="352"/>
      <c r="P48" s="31">
        <v>92</v>
      </c>
      <c r="Q48" s="31">
        <v>126</v>
      </c>
      <c r="R48" s="31">
        <v>5</v>
      </c>
      <c r="S48" s="31">
        <v>0</v>
      </c>
      <c r="T48" s="31">
        <v>0</v>
      </c>
      <c r="U48" s="31">
        <v>0</v>
      </c>
      <c r="V48" s="31">
        <v>4</v>
      </c>
      <c r="W48" s="31">
        <v>24</v>
      </c>
      <c r="X48" s="31">
        <v>48</v>
      </c>
      <c r="Y48" s="31">
        <v>0</v>
      </c>
      <c r="Z48" s="31">
        <v>0</v>
      </c>
      <c r="AA48" s="31">
        <v>0</v>
      </c>
      <c r="AB48" s="352"/>
      <c r="AC48" s="31">
        <v>55</v>
      </c>
      <c r="AD48" s="31">
        <v>0</v>
      </c>
      <c r="AE48" s="31">
        <v>61</v>
      </c>
      <c r="AF48" s="31">
        <v>87</v>
      </c>
      <c r="AG48" s="31">
        <v>115</v>
      </c>
      <c r="AH48" s="31">
        <v>101</v>
      </c>
      <c r="AI48" s="31">
        <v>43</v>
      </c>
      <c r="AJ48" s="343"/>
      <c r="AK48" s="31">
        <v>106</v>
      </c>
      <c r="AL48" s="343"/>
      <c r="AM48" s="31">
        <v>149</v>
      </c>
      <c r="AN48" s="31">
        <v>91</v>
      </c>
      <c r="AO48" s="31">
        <v>118</v>
      </c>
      <c r="AP48" s="31">
        <v>103</v>
      </c>
      <c r="AQ48" s="31">
        <v>173</v>
      </c>
      <c r="AR48" s="31">
        <v>138</v>
      </c>
      <c r="AS48" s="343"/>
      <c r="AT48" s="31">
        <v>115</v>
      </c>
      <c r="AU48" s="31">
        <v>116</v>
      </c>
      <c r="AV48" s="31">
        <v>114</v>
      </c>
      <c r="AW48" s="31">
        <v>126</v>
      </c>
      <c r="AX48" s="31">
        <v>88</v>
      </c>
      <c r="AY48" s="31">
        <v>128</v>
      </c>
      <c r="AZ48" s="31">
        <v>152</v>
      </c>
      <c r="BA48" s="31">
        <v>158</v>
      </c>
      <c r="BB48" s="31">
        <f t="shared" si="35"/>
        <v>0</v>
      </c>
      <c r="BC48" s="31">
        <v>158</v>
      </c>
      <c r="BD48" s="31">
        <v>124</v>
      </c>
      <c r="BE48" s="349"/>
      <c r="BF48" s="31">
        <v>40</v>
      </c>
      <c r="BG48" s="31">
        <f t="shared" si="36"/>
        <v>128</v>
      </c>
      <c r="BH48" s="32" t="s">
        <v>134</v>
      </c>
      <c r="BI48" s="349"/>
      <c r="BJ48" s="349"/>
      <c r="BK48" s="31">
        <v>88</v>
      </c>
      <c r="BL48" s="349"/>
      <c r="BM48" s="31">
        <f t="shared" si="37"/>
        <v>128</v>
      </c>
      <c r="BN48" s="45">
        <v>158</v>
      </c>
      <c r="BO48" s="31">
        <v>184</v>
      </c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</row>
    <row r="49" spans="1:78" s="24" customFormat="1" x14ac:dyDescent="0.25">
      <c r="A49" s="29" t="s">
        <v>150</v>
      </c>
      <c r="B49" s="353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53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53"/>
      <c r="AC49" s="31" t="s">
        <v>57</v>
      </c>
      <c r="AD49" s="31" t="s">
        <v>57</v>
      </c>
      <c r="AE49" s="31" t="s">
        <v>57</v>
      </c>
      <c r="AF49" s="31" t="s">
        <v>57</v>
      </c>
      <c r="AG49" s="31" t="s">
        <v>57</v>
      </c>
      <c r="AH49" s="31" t="s">
        <v>57</v>
      </c>
      <c r="AI49" s="31" t="s">
        <v>57</v>
      </c>
      <c r="AJ49" s="344"/>
      <c r="AK49" s="31">
        <v>44</v>
      </c>
      <c r="AL49" s="344"/>
      <c r="AM49" s="31">
        <v>44</v>
      </c>
      <c r="AN49" s="31">
        <v>19</v>
      </c>
      <c r="AO49" s="31">
        <v>19</v>
      </c>
      <c r="AP49" s="31">
        <v>59</v>
      </c>
      <c r="AQ49" s="31">
        <v>35</v>
      </c>
      <c r="AR49" s="31">
        <v>32</v>
      </c>
      <c r="AS49" s="343"/>
      <c r="AT49" s="31">
        <v>41</v>
      </c>
      <c r="AU49" s="31">
        <v>36</v>
      </c>
      <c r="AV49" s="31">
        <v>53</v>
      </c>
      <c r="AW49" s="31">
        <v>44</v>
      </c>
      <c r="AX49" s="31">
        <v>33</v>
      </c>
      <c r="AY49" s="31">
        <v>52</v>
      </c>
      <c r="AZ49" s="31">
        <v>34</v>
      </c>
      <c r="BA49" s="31">
        <v>30</v>
      </c>
      <c r="BB49" s="31">
        <f t="shared" si="35"/>
        <v>40</v>
      </c>
      <c r="BC49" s="31">
        <v>70</v>
      </c>
      <c r="BD49" s="31">
        <v>74</v>
      </c>
      <c r="BE49" s="349"/>
      <c r="BF49" s="31">
        <v>49</v>
      </c>
      <c r="BG49" s="31">
        <f t="shared" si="36"/>
        <v>94</v>
      </c>
      <c r="BH49" s="32" t="s">
        <v>151</v>
      </c>
      <c r="BI49" s="349"/>
      <c r="BJ49" s="349"/>
      <c r="BK49" s="31">
        <v>45</v>
      </c>
      <c r="BL49" s="349"/>
      <c r="BM49" s="31">
        <f t="shared" si="37"/>
        <v>94</v>
      </c>
      <c r="BN49" s="45">
        <v>44</v>
      </c>
      <c r="BO49" s="31">
        <v>66</v>
      </c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</row>
    <row r="50" spans="1:78" s="24" customFormat="1" hidden="1" x14ac:dyDescent="0.25">
      <c r="A50" s="29"/>
      <c r="B50" s="20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20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20"/>
      <c r="AC50" s="31"/>
      <c r="AD50" s="31"/>
      <c r="AE50" s="31"/>
      <c r="AF50" s="31"/>
      <c r="AG50" s="31"/>
      <c r="AH50" s="31"/>
      <c r="AI50" s="31"/>
      <c r="AJ50" s="21"/>
      <c r="AK50" s="31"/>
      <c r="AL50" s="21"/>
      <c r="AM50" s="31"/>
      <c r="AN50" s="31"/>
      <c r="AO50" s="31"/>
      <c r="AP50" s="31"/>
      <c r="AQ50" s="31"/>
      <c r="AR50" s="31"/>
      <c r="AS50" s="344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50"/>
      <c r="BF50" s="31"/>
      <c r="BG50" s="31">
        <f t="shared" si="36"/>
        <v>0</v>
      </c>
      <c r="BH50" s="32" t="s">
        <v>152</v>
      </c>
      <c r="BI50" s="350"/>
      <c r="BJ50" s="350"/>
      <c r="BK50" s="31">
        <v>0</v>
      </c>
      <c r="BL50" s="350"/>
      <c r="BM50" s="31">
        <f t="shared" si="37"/>
        <v>0</v>
      </c>
      <c r="BN50" s="45">
        <v>3</v>
      </c>
      <c r="BO50" s="31">
        <v>121</v>
      </c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</row>
    <row r="51" spans="1:78" s="55" customFormat="1" x14ac:dyDescent="0.25">
      <c r="A51" s="66" t="s">
        <v>128</v>
      </c>
      <c r="B51" s="75">
        <v>1071</v>
      </c>
      <c r="C51" s="75">
        <v>0</v>
      </c>
      <c r="D51" s="75">
        <v>0</v>
      </c>
      <c r="E51" s="75">
        <v>0</v>
      </c>
      <c r="F51" s="75">
        <v>0</v>
      </c>
      <c r="G51" s="75">
        <v>0</v>
      </c>
      <c r="H51" s="75">
        <v>0</v>
      </c>
      <c r="I51" s="75">
        <v>0</v>
      </c>
      <c r="J51" s="75">
        <v>0</v>
      </c>
      <c r="K51" s="75">
        <v>0</v>
      </c>
      <c r="L51" s="75">
        <v>157</v>
      </c>
      <c r="M51" s="75">
        <v>181</v>
      </c>
      <c r="N51" s="75">
        <v>807</v>
      </c>
      <c r="O51" s="75">
        <v>1071</v>
      </c>
      <c r="P51" s="75">
        <v>1315</v>
      </c>
      <c r="Q51" s="75">
        <v>1362</v>
      </c>
      <c r="R51" s="75">
        <v>405</v>
      </c>
      <c r="S51" s="75">
        <v>0</v>
      </c>
      <c r="T51" s="75">
        <v>0</v>
      </c>
      <c r="U51" s="75">
        <v>0</v>
      </c>
      <c r="V51" s="75">
        <v>129</v>
      </c>
      <c r="W51" s="75">
        <v>645</v>
      </c>
      <c r="X51" s="75">
        <v>1161</v>
      </c>
      <c r="Y51" s="75">
        <v>1019</v>
      </c>
      <c r="Z51" s="75">
        <v>927</v>
      </c>
      <c r="AA51" s="75">
        <v>561</v>
      </c>
      <c r="AB51" s="75">
        <v>1071</v>
      </c>
      <c r="AC51" s="75">
        <v>972</v>
      </c>
      <c r="AD51" s="75">
        <v>94</v>
      </c>
      <c r="AE51" s="75">
        <v>775</v>
      </c>
      <c r="AF51" s="75">
        <v>1253</v>
      </c>
      <c r="AG51" s="75">
        <v>1445</v>
      </c>
      <c r="AH51" s="75">
        <v>1065</v>
      </c>
      <c r="AI51" s="75">
        <v>303</v>
      </c>
      <c r="AJ51" s="75">
        <v>1200</v>
      </c>
      <c r="AK51" s="75">
        <v>871</v>
      </c>
      <c r="AL51" s="75">
        <v>1200</v>
      </c>
      <c r="AM51" s="75">
        <v>1174</v>
      </c>
      <c r="AN51" s="75">
        <v>1252</v>
      </c>
      <c r="AO51" s="75">
        <v>1268</v>
      </c>
      <c r="AP51" s="75">
        <v>1140</v>
      </c>
      <c r="AQ51" s="75">
        <v>1457</v>
      </c>
      <c r="AR51" s="75">
        <v>1368</v>
      </c>
      <c r="AS51" s="75">
        <v>1200</v>
      </c>
      <c r="AT51" s="75">
        <f t="shared" ref="AT51:BD51" si="38">SUM(AT44:AT49)</f>
        <v>1220</v>
      </c>
      <c r="AU51" s="75">
        <f t="shared" si="38"/>
        <v>1129</v>
      </c>
      <c r="AV51" s="75">
        <f t="shared" si="38"/>
        <v>951</v>
      </c>
      <c r="AW51" s="75">
        <f t="shared" si="38"/>
        <v>1176</v>
      </c>
      <c r="AX51" s="75">
        <f t="shared" si="38"/>
        <v>1085</v>
      </c>
      <c r="AY51" s="75">
        <f t="shared" si="38"/>
        <v>1102</v>
      </c>
      <c r="AZ51" s="75">
        <f t="shared" si="38"/>
        <v>1084</v>
      </c>
      <c r="BA51" s="75">
        <f t="shared" si="38"/>
        <v>941</v>
      </c>
      <c r="BB51" s="75">
        <f t="shared" si="38"/>
        <v>122</v>
      </c>
      <c r="BC51" s="75">
        <f t="shared" si="38"/>
        <v>1063</v>
      </c>
      <c r="BD51" s="75">
        <f t="shared" si="38"/>
        <v>1159</v>
      </c>
      <c r="BE51" s="75">
        <v>581</v>
      </c>
      <c r="BF51" s="75">
        <f>SUM(BF44:BF49)</f>
        <v>515</v>
      </c>
      <c r="BG51" s="75">
        <f>SUM(BG44:BG49)</f>
        <v>1239</v>
      </c>
      <c r="BH51" s="76" t="s">
        <v>128</v>
      </c>
      <c r="BI51" s="75">
        <f>SUM(BI44)</f>
        <v>1100</v>
      </c>
      <c r="BJ51" s="75">
        <f>SUM(BJ44)</f>
        <v>568</v>
      </c>
      <c r="BK51" s="75">
        <f t="shared" ref="BK51:BZ51" si="39">SUM(BK44:BK50)</f>
        <v>724</v>
      </c>
      <c r="BL51" s="75">
        <f>BI51</f>
        <v>1100</v>
      </c>
      <c r="BM51" s="75">
        <f t="shared" si="39"/>
        <v>1239</v>
      </c>
      <c r="BN51" s="75">
        <f t="shared" si="39"/>
        <v>1088</v>
      </c>
      <c r="BO51" s="75">
        <f t="shared" si="39"/>
        <v>1230</v>
      </c>
      <c r="BP51" s="75">
        <f t="shared" si="39"/>
        <v>0</v>
      </c>
      <c r="BQ51" s="75">
        <f t="shared" si="39"/>
        <v>0</v>
      </c>
      <c r="BR51" s="75">
        <f t="shared" si="39"/>
        <v>0</v>
      </c>
      <c r="BS51" s="75">
        <f t="shared" si="39"/>
        <v>0</v>
      </c>
      <c r="BT51" s="75">
        <f t="shared" si="39"/>
        <v>0</v>
      </c>
      <c r="BU51" s="75">
        <f t="shared" si="39"/>
        <v>0</v>
      </c>
      <c r="BV51" s="75">
        <f t="shared" si="39"/>
        <v>0</v>
      </c>
      <c r="BW51" s="75">
        <f t="shared" si="39"/>
        <v>0</v>
      </c>
      <c r="BX51" s="75">
        <f t="shared" si="39"/>
        <v>0</v>
      </c>
      <c r="BY51" s="75">
        <f t="shared" si="39"/>
        <v>0</v>
      </c>
      <c r="BZ51" s="75">
        <f t="shared" si="39"/>
        <v>0</v>
      </c>
    </row>
    <row r="52" spans="1:78" x14ac:dyDescent="0.25">
      <c r="A52" s="77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9"/>
      <c r="AK52" s="78"/>
      <c r="AL52" s="79"/>
      <c r="AM52" s="78"/>
      <c r="AN52" s="78"/>
      <c r="AO52" s="78"/>
      <c r="AP52" s="78"/>
      <c r="AQ52" s="78"/>
      <c r="AR52" s="78"/>
      <c r="AS52" s="79"/>
      <c r="AT52" s="78"/>
      <c r="AU52" s="78"/>
      <c r="AV52" s="78"/>
      <c r="AW52" s="78"/>
      <c r="AX52" s="78"/>
      <c r="AY52" s="78"/>
      <c r="AZ52" s="78"/>
      <c r="BA52" s="79"/>
      <c r="BB52" s="79"/>
      <c r="BC52" s="78"/>
      <c r="BD52" s="78"/>
      <c r="BE52" s="78"/>
      <c r="BF52" s="78"/>
      <c r="BG52" s="78"/>
      <c r="BH52" s="77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</row>
    <row r="53" spans="1:78" s="59" customFormat="1" ht="25.5" x14ac:dyDescent="0.25">
      <c r="A53" s="39" t="s">
        <v>153</v>
      </c>
      <c r="B53" s="40" t="s">
        <v>3</v>
      </c>
      <c r="C53" s="41">
        <v>43831</v>
      </c>
      <c r="D53" s="41">
        <v>43862</v>
      </c>
      <c r="E53" s="41">
        <v>43891</v>
      </c>
      <c r="F53" s="41">
        <v>43922</v>
      </c>
      <c r="G53" s="41">
        <v>43952</v>
      </c>
      <c r="H53" s="41">
        <v>43983</v>
      </c>
      <c r="I53" s="41">
        <v>44013</v>
      </c>
      <c r="J53" s="41">
        <v>44044</v>
      </c>
      <c r="K53" s="41">
        <v>44075</v>
      </c>
      <c r="L53" s="41">
        <v>44105</v>
      </c>
      <c r="M53" s="41">
        <v>44136</v>
      </c>
      <c r="N53" s="41">
        <v>44166</v>
      </c>
      <c r="O53" s="40" t="s">
        <v>3</v>
      </c>
      <c r="P53" s="41">
        <v>44197</v>
      </c>
      <c r="Q53" s="41">
        <v>44228</v>
      </c>
      <c r="R53" s="41">
        <v>44256</v>
      </c>
      <c r="S53" s="41">
        <v>44287</v>
      </c>
      <c r="T53" s="41">
        <v>44317</v>
      </c>
      <c r="U53" s="41">
        <v>44348</v>
      </c>
      <c r="V53" s="41">
        <v>44378</v>
      </c>
      <c r="W53" s="41">
        <v>44409</v>
      </c>
      <c r="X53" s="41">
        <v>44440</v>
      </c>
      <c r="Y53" s="41">
        <v>44470</v>
      </c>
      <c r="Z53" s="41">
        <v>44501</v>
      </c>
      <c r="AA53" s="41">
        <v>44531</v>
      </c>
      <c r="AB53" s="40" t="s">
        <v>3</v>
      </c>
      <c r="AC53" s="41">
        <v>44562</v>
      </c>
      <c r="AD53" s="41">
        <v>44593</v>
      </c>
      <c r="AE53" s="41">
        <v>44621</v>
      </c>
      <c r="AF53" s="41">
        <v>44652</v>
      </c>
      <c r="AG53" s="41">
        <v>44682</v>
      </c>
      <c r="AH53" s="41">
        <v>44713</v>
      </c>
      <c r="AI53" s="41" t="s">
        <v>103</v>
      </c>
      <c r="AJ53" s="42" t="s">
        <v>3</v>
      </c>
      <c r="AK53" s="41" t="s">
        <v>105</v>
      </c>
      <c r="AL53" s="42" t="s">
        <v>3</v>
      </c>
      <c r="AM53" s="41">
        <v>44743</v>
      </c>
      <c r="AN53" s="41">
        <v>44774</v>
      </c>
      <c r="AO53" s="41">
        <v>44805</v>
      </c>
      <c r="AP53" s="41">
        <v>44835</v>
      </c>
      <c r="AQ53" s="41">
        <v>44866</v>
      </c>
      <c r="AR53" s="41">
        <v>44896</v>
      </c>
      <c r="AS53" s="42" t="s">
        <v>3</v>
      </c>
      <c r="AT53" s="41" t="e">
        <f t="shared" ref="AT53:BD53" ca="1" si="40">AT$4</f>
        <v>#NAME?</v>
      </c>
      <c r="AU53" s="41" t="e">
        <f t="shared" ca="1" si="40"/>
        <v>#NAME?</v>
      </c>
      <c r="AV53" s="41" t="e">
        <f t="shared" ca="1" si="40"/>
        <v>#NAME?</v>
      </c>
      <c r="AW53" s="41" t="e">
        <f t="shared" ca="1" si="40"/>
        <v>#NAME?</v>
      </c>
      <c r="AX53" s="41" t="e">
        <f t="shared" ca="1" si="40"/>
        <v>#NAME?</v>
      </c>
      <c r="AY53" s="41" t="e">
        <f t="shared" ca="1" si="40"/>
        <v>#NAME?</v>
      </c>
      <c r="AZ53" s="41" t="e">
        <f t="shared" ca="1" si="40"/>
        <v>#NAME?</v>
      </c>
      <c r="BA53" s="42" t="str">
        <f t="shared" si="40"/>
        <v>1 - 24 de Ago-23</v>
      </c>
      <c r="BB53" s="42" t="str">
        <f t="shared" si="40"/>
        <v>24 - 31 de Ago-23</v>
      </c>
      <c r="BC53" s="41" t="e">
        <f t="shared" ca="1" si="40"/>
        <v>#NAME?</v>
      </c>
      <c r="BD53" s="41" t="e">
        <f t="shared" ca="1" si="40"/>
        <v>#NAME?</v>
      </c>
      <c r="BE53" s="12" t="s">
        <v>109</v>
      </c>
      <c r="BF53" s="41" t="str">
        <f>BF$4</f>
        <v>01 - 15-Out-2023</v>
      </c>
      <c r="BG53" s="41" t="e">
        <f ca="1">BG$4</f>
        <v>#NAME?</v>
      </c>
      <c r="BH53" s="62" t="s">
        <v>154</v>
      </c>
      <c r="BI53" s="63" t="s">
        <v>3</v>
      </c>
      <c r="BJ53" s="63" t="str">
        <f>BJ4</f>
        <v>Meta 16 - 31-Out-2023</v>
      </c>
      <c r="BK53" s="63" t="str">
        <f t="shared" ref="BK53:BZ53" si="41">BK$4</f>
        <v>16 - 31-Out-2023</v>
      </c>
      <c r="BL53" s="63" t="str">
        <f>BL4</f>
        <v>Meta Mensal</v>
      </c>
      <c r="BM53" s="63">
        <f t="shared" si="41"/>
        <v>45200</v>
      </c>
      <c r="BN53" s="44" t="e">
        <f t="shared" ca="1" si="41"/>
        <v>#NAME?</v>
      </c>
      <c r="BO53" s="44" t="e">
        <f t="shared" ca="1" si="41"/>
        <v>#NAME?</v>
      </c>
      <c r="BP53" s="58" t="e">
        <f t="shared" ca="1" si="41"/>
        <v>#NAME?</v>
      </c>
      <c r="BQ53" s="58" t="e">
        <f t="shared" ca="1" si="41"/>
        <v>#NAME?</v>
      </c>
      <c r="BR53" s="58" t="e">
        <f t="shared" ca="1" si="41"/>
        <v>#NAME?</v>
      </c>
      <c r="BS53" s="58" t="e">
        <f t="shared" ca="1" si="41"/>
        <v>#NAME?</v>
      </c>
      <c r="BT53" s="58" t="e">
        <f t="shared" ca="1" si="41"/>
        <v>#NAME?</v>
      </c>
      <c r="BU53" s="58" t="e">
        <f t="shared" ca="1" si="41"/>
        <v>#NAME?</v>
      </c>
      <c r="BV53" s="58" t="e">
        <f t="shared" ca="1" si="41"/>
        <v>#NAME?</v>
      </c>
      <c r="BW53" s="58" t="e">
        <f t="shared" ca="1" si="41"/>
        <v>#NAME?</v>
      </c>
      <c r="BX53" s="58" t="e">
        <f t="shared" ca="1" si="41"/>
        <v>#NAME?</v>
      </c>
      <c r="BY53" s="58" t="e">
        <f t="shared" ca="1" si="41"/>
        <v>#NAME?</v>
      </c>
      <c r="BZ53" s="58" t="e">
        <f t="shared" ca="1" si="41"/>
        <v>#NAME?</v>
      </c>
    </row>
    <row r="54" spans="1:78" s="24" customFormat="1" x14ac:dyDescent="0.25">
      <c r="A54" s="22" t="s">
        <v>155</v>
      </c>
      <c r="B54" s="351">
        <v>500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200</v>
      </c>
      <c r="M54" s="30">
        <v>206</v>
      </c>
      <c r="N54" s="30">
        <v>860</v>
      </c>
      <c r="O54" s="351">
        <v>500</v>
      </c>
      <c r="P54" s="30">
        <v>933</v>
      </c>
      <c r="Q54" s="30">
        <v>724</v>
      </c>
      <c r="R54" s="30">
        <v>319</v>
      </c>
      <c r="S54" s="30">
        <v>0</v>
      </c>
      <c r="T54" s="30">
        <v>0</v>
      </c>
      <c r="U54" s="30">
        <v>0</v>
      </c>
      <c r="V54" s="30">
        <v>129</v>
      </c>
      <c r="W54" s="30">
        <v>709</v>
      </c>
      <c r="X54" s="30">
        <v>683</v>
      </c>
      <c r="Y54" s="30">
        <v>798</v>
      </c>
      <c r="Z54" s="30">
        <v>700</v>
      </c>
      <c r="AA54" s="30">
        <v>572</v>
      </c>
      <c r="AB54" s="351">
        <v>500</v>
      </c>
      <c r="AC54" s="30">
        <v>685</v>
      </c>
      <c r="AD54" s="30">
        <v>51</v>
      </c>
      <c r="AE54" s="30">
        <v>618</v>
      </c>
      <c r="AF54" s="30">
        <v>877</v>
      </c>
      <c r="AG54" s="30">
        <v>1021</v>
      </c>
      <c r="AH54" s="30">
        <v>716</v>
      </c>
      <c r="AI54" s="30">
        <v>245</v>
      </c>
      <c r="AJ54" s="342">
        <v>800</v>
      </c>
      <c r="AK54" s="30">
        <v>706</v>
      </c>
      <c r="AL54" s="342">
        <v>800</v>
      </c>
      <c r="AM54" s="30">
        <v>951</v>
      </c>
      <c r="AN54" s="30">
        <v>925</v>
      </c>
      <c r="AO54" s="30">
        <v>941</v>
      </c>
      <c r="AP54" s="30">
        <v>991</v>
      </c>
      <c r="AQ54" s="30">
        <v>1201</v>
      </c>
      <c r="AR54" s="30">
        <v>1145</v>
      </c>
      <c r="AS54" s="342">
        <v>800</v>
      </c>
      <c r="AT54" s="30">
        <v>991</v>
      </c>
      <c r="AU54" s="30">
        <v>947</v>
      </c>
      <c r="AV54" s="30">
        <v>609</v>
      </c>
      <c r="AW54" s="30">
        <v>961</v>
      </c>
      <c r="AX54" s="30">
        <v>897</v>
      </c>
      <c r="AY54" s="30">
        <v>939</v>
      </c>
      <c r="AZ54" s="30">
        <v>970</v>
      </c>
      <c r="BA54" s="30">
        <v>929</v>
      </c>
      <c r="BB54" s="30">
        <f>BC54-BA54</f>
        <v>174</v>
      </c>
      <c r="BC54" s="30">
        <v>1103</v>
      </c>
      <c r="BD54" s="30">
        <v>1127</v>
      </c>
      <c r="BE54" s="337">
        <v>387</v>
      </c>
      <c r="BF54" s="30">
        <v>451</v>
      </c>
      <c r="BG54" s="30">
        <f>BK54+BF54</f>
        <v>1107</v>
      </c>
      <c r="BH54" s="80" t="s">
        <v>155</v>
      </c>
      <c r="BI54" s="337">
        <v>800</v>
      </c>
      <c r="BJ54" s="337">
        <v>413</v>
      </c>
      <c r="BK54" s="30">
        <v>656</v>
      </c>
      <c r="BL54" s="337">
        <f>BI54</f>
        <v>800</v>
      </c>
      <c r="BM54" s="30">
        <f>BG54</f>
        <v>1107</v>
      </c>
      <c r="BN54" s="81">
        <v>853</v>
      </c>
      <c r="BO54" s="30">
        <v>855</v>
      </c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</row>
    <row r="55" spans="1:78" s="24" customFormat="1" x14ac:dyDescent="0.25">
      <c r="A55" s="82" t="s">
        <v>156</v>
      </c>
      <c r="B55" s="352"/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29</v>
      </c>
      <c r="M55" s="30">
        <v>300</v>
      </c>
      <c r="N55" s="30">
        <v>366</v>
      </c>
      <c r="O55" s="352"/>
      <c r="P55" s="30">
        <v>477</v>
      </c>
      <c r="Q55" s="30">
        <v>622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85</v>
      </c>
      <c r="X55" s="30">
        <v>58</v>
      </c>
      <c r="Y55" s="30">
        <v>240</v>
      </c>
      <c r="Z55" s="30">
        <v>162</v>
      </c>
      <c r="AA55" s="30">
        <v>175</v>
      </c>
      <c r="AB55" s="352"/>
      <c r="AC55" s="30">
        <v>0</v>
      </c>
      <c r="AD55" s="30">
        <v>0</v>
      </c>
      <c r="AE55" s="30">
        <v>280</v>
      </c>
      <c r="AF55" s="30">
        <v>163</v>
      </c>
      <c r="AG55" s="30">
        <v>265</v>
      </c>
      <c r="AH55" s="30">
        <v>182</v>
      </c>
      <c r="AI55" s="30">
        <v>36</v>
      </c>
      <c r="AJ55" s="343"/>
      <c r="AK55" s="30"/>
      <c r="AL55" s="343"/>
      <c r="AM55" s="30">
        <v>160</v>
      </c>
      <c r="AN55" s="30"/>
      <c r="AO55" s="30"/>
      <c r="AP55" s="30"/>
      <c r="AQ55" s="30"/>
      <c r="AR55" s="30">
        <v>173</v>
      </c>
      <c r="AS55" s="343"/>
      <c r="AT55" s="30">
        <v>48</v>
      </c>
      <c r="AU55" s="30">
        <v>0</v>
      </c>
      <c r="AV55" s="30">
        <v>96</v>
      </c>
      <c r="AW55" s="30">
        <v>58</v>
      </c>
      <c r="AX55" s="30">
        <v>80</v>
      </c>
      <c r="AY55" s="30">
        <v>10</v>
      </c>
      <c r="AZ55" s="30">
        <v>63</v>
      </c>
      <c r="BA55" s="30">
        <v>63</v>
      </c>
      <c r="BB55" s="30">
        <v>0</v>
      </c>
      <c r="BC55" s="30">
        <v>63</v>
      </c>
      <c r="BD55" s="30">
        <v>46</v>
      </c>
      <c r="BE55" s="338"/>
      <c r="BF55" s="30">
        <v>27</v>
      </c>
      <c r="BG55" s="30">
        <f>BK55+BF55</f>
        <v>27</v>
      </c>
      <c r="BH55" s="82" t="s">
        <v>156</v>
      </c>
      <c r="BI55" s="338"/>
      <c r="BJ55" s="338"/>
      <c r="BK55" s="30">
        <v>0</v>
      </c>
      <c r="BL55" s="338"/>
      <c r="BM55" s="30">
        <v>0</v>
      </c>
      <c r="BN55" s="81">
        <v>58</v>
      </c>
      <c r="BO55" s="30">
        <v>63</v>
      </c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</row>
    <row r="56" spans="1:78" s="24" customFormat="1" ht="15" hidden="1" customHeight="1" x14ac:dyDescent="0.25">
      <c r="A56" s="82"/>
      <c r="B56" s="352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52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52"/>
      <c r="AC56" s="30"/>
      <c r="AD56" s="30"/>
      <c r="AE56" s="30"/>
      <c r="AF56" s="30"/>
      <c r="AG56" s="30"/>
      <c r="AH56" s="30"/>
      <c r="AI56" s="30"/>
      <c r="AJ56" s="343"/>
      <c r="AK56" s="30"/>
      <c r="AL56" s="343"/>
      <c r="AM56" s="30"/>
      <c r="AN56" s="30"/>
      <c r="AO56" s="30"/>
      <c r="AP56" s="30"/>
      <c r="AQ56" s="30"/>
      <c r="AR56" s="83"/>
      <c r="AS56" s="343"/>
      <c r="AT56" s="83"/>
      <c r="AU56" s="83"/>
      <c r="AV56" s="30"/>
      <c r="AW56" s="83"/>
      <c r="AX56" s="83"/>
      <c r="AY56" s="83"/>
      <c r="AZ56" s="30"/>
      <c r="BA56" s="30"/>
      <c r="BB56" s="30"/>
      <c r="BC56" s="30"/>
      <c r="BD56" s="30"/>
      <c r="BE56" s="338"/>
      <c r="BF56" s="30"/>
      <c r="BG56" s="30"/>
      <c r="BH56" s="80" t="s">
        <v>157</v>
      </c>
      <c r="BI56" s="338"/>
      <c r="BJ56" s="338"/>
      <c r="BK56" s="30"/>
      <c r="BL56" s="338"/>
      <c r="BM56" s="30"/>
      <c r="BN56" s="81">
        <v>0</v>
      </c>
      <c r="BO56" s="30">
        <v>6</v>
      </c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</row>
    <row r="57" spans="1:78" s="24" customFormat="1" ht="15" customHeight="1" x14ac:dyDescent="0.25">
      <c r="A57" s="82" t="s">
        <v>158</v>
      </c>
      <c r="B57" s="352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52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52"/>
      <c r="AC57" s="30" t="s">
        <v>57</v>
      </c>
      <c r="AD57" s="30" t="s">
        <v>57</v>
      </c>
      <c r="AE57" s="30" t="s">
        <v>57</v>
      </c>
      <c r="AF57" s="30" t="s">
        <v>57</v>
      </c>
      <c r="AG57" s="30" t="s">
        <v>57</v>
      </c>
      <c r="AH57" s="30" t="s">
        <v>57</v>
      </c>
      <c r="AI57" s="30" t="s">
        <v>57</v>
      </c>
      <c r="AJ57" s="343"/>
      <c r="AK57" s="337" t="s">
        <v>159</v>
      </c>
      <c r="AL57" s="343"/>
      <c r="AM57" s="30" t="s">
        <v>57</v>
      </c>
      <c r="AN57" s="337" t="s">
        <v>159</v>
      </c>
      <c r="AO57" s="337" t="s">
        <v>159</v>
      </c>
      <c r="AP57" s="337" t="s">
        <v>159</v>
      </c>
      <c r="AQ57" s="337" t="s">
        <v>159</v>
      </c>
      <c r="AR57" s="345" t="s">
        <v>160</v>
      </c>
      <c r="AS57" s="343"/>
      <c r="AT57" s="84" t="s">
        <v>161</v>
      </c>
      <c r="AU57" s="84" t="s">
        <v>161</v>
      </c>
      <c r="AV57" s="84" t="s">
        <v>161</v>
      </c>
      <c r="AW57" s="84" t="s">
        <v>161</v>
      </c>
      <c r="AX57" s="84" t="s">
        <v>161</v>
      </c>
      <c r="AY57" s="84" t="s">
        <v>161</v>
      </c>
      <c r="AZ57" s="84" t="s">
        <v>161</v>
      </c>
      <c r="BA57" s="84" t="s">
        <v>162</v>
      </c>
      <c r="BB57" s="84" t="s">
        <v>162</v>
      </c>
      <c r="BC57" s="84" t="s">
        <v>161</v>
      </c>
      <c r="BD57" s="84" t="s">
        <v>161</v>
      </c>
      <c r="BE57" s="338"/>
      <c r="BF57" s="84" t="s">
        <v>161</v>
      </c>
      <c r="BG57" s="84" t="s">
        <v>161</v>
      </c>
      <c r="BH57" s="80" t="s">
        <v>158</v>
      </c>
      <c r="BI57" s="338"/>
      <c r="BJ57" s="338"/>
      <c r="BK57" s="84" t="s">
        <v>161</v>
      </c>
      <c r="BL57" s="338"/>
      <c r="BM57" s="85" t="str">
        <f>BG57</f>
        <v>Não teve VVS</v>
      </c>
      <c r="BN57" s="86" t="s">
        <v>162</v>
      </c>
      <c r="BO57" s="30">
        <v>0</v>
      </c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</row>
    <row r="58" spans="1:78" s="24" customFormat="1" ht="15" customHeight="1" x14ac:dyDescent="0.25">
      <c r="A58" s="82" t="s">
        <v>163</v>
      </c>
      <c r="B58" s="352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52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52"/>
      <c r="AC58" s="30" t="s">
        <v>57</v>
      </c>
      <c r="AD58" s="30" t="s">
        <v>57</v>
      </c>
      <c r="AE58" s="30" t="s">
        <v>57</v>
      </c>
      <c r="AF58" s="30" t="s">
        <v>57</v>
      </c>
      <c r="AG58" s="30" t="s">
        <v>57</v>
      </c>
      <c r="AH58" s="30" t="s">
        <v>57</v>
      </c>
      <c r="AI58" s="30" t="s">
        <v>57</v>
      </c>
      <c r="AJ58" s="343"/>
      <c r="AK58" s="338"/>
      <c r="AL58" s="343"/>
      <c r="AM58" s="30" t="s">
        <v>57</v>
      </c>
      <c r="AN58" s="338"/>
      <c r="AO58" s="338"/>
      <c r="AP58" s="338"/>
      <c r="AQ58" s="338"/>
      <c r="AR58" s="346"/>
      <c r="AS58" s="343"/>
      <c r="AT58" s="84" t="s">
        <v>161</v>
      </c>
      <c r="AU58" s="84" t="s">
        <v>161</v>
      </c>
      <c r="AV58" s="84" t="s">
        <v>161</v>
      </c>
      <c r="AW58" s="84" t="s">
        <v>161</v>
      </c>
      <c r="AX58" s="84" t="s">
        <v>161</v>
      </c>
      <c r="AY58" s="84" t="s">
        <v>161</v>
      </c>
      <c r="AZ58" s="84" t="s">
        <v>161</v>
      </c>
      <c r="BA58" s="84" t="s">
        <v>162</v>
      </c>
      <c r="BB58" s="84" t="s">
        <v>162</v>
      </c>
      <c r="BC58" s="84" t="s">
        <v>161</v>
      </c>
      <c r="BD58" s="84" t="s">
        <v>161</v>
      </c>
      <c r="BE58" s="338"/>
      <c r="BF58" s="84" t="s">
        <v>161</v>
      </c>
      <c r="BG58" s="84" t="s">
        <v>161</v>
      </c>
      <c r="BH58" s="80" t="s">
        <v>163</v>
      </c>
      <c r="BI58" s="338"/>
      <c r="BJ58" s="338"/>
      <c r="BK58" s="84" t="s">
        <v>161</v>
      </c>
      <c r="BL58" s="338"/>
      <c r="BM58" s="85" t="str">
        <f>BG58</f>
        <v>Não teve VVS</v>
      </c>
      <c r="BN58" s="86" t="s">
        <v>162</v>
      </c>
      <c r="BO58" s="30">
        <v>0</v>
      </c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</row>
    <row r="59" spans="1:78" s="24" customFormat="1" ht="15" customHeight="1" x14ac:dyDescent="0.25">
      <c r="A59" s="82" t="s">
        <v>164</v>
      </c>
      <c r="B59" s="353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53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53"/>
      <c r="AC59" s="30" t="s">
        <v>57</v>
      </c>
      <c r="AD59" s="30" t="s">
        <v>57</v>
      </c>
      <c r="AE59" s="30" t="s">
        <v>57</v>
      </c>
      <c r="AF59" s="30" t="s">
        <v>57</v>
      </c>
      <c r="AG59" s="30" t="s">
        <v>57</v>
      </c>
      <c r="AH59" s="30" t="s">
        <v>57</v>
      </c>
      <c r="AI59" s="30" t="s">
        <v>57</v>
      </c>
      <c r="AJ59" s="344"/>
      <c r="AK59" s="339"/>
      <c r="AL59" s="344"/>
      <c r="AM59" s="30" t="s">
        <v>57</v>
      </c>
      <c r="AN59" s="339"/>
      <c r="AO59" s="339"/>
      <c r="AP59" s="339"/>
      <c r="AQ59" s="339"/>
      <c r="AR59" s="347"/>
      <c r="AS59" s="344"/>
      <c r="AT59" s="84" t="s">
        <v>161</v>
      </c>
      <c r="AU59" s="84" t="s">
        <v>161</v>
      </c>
      <c r="AV59" s="84" t="s">
        <v>161</v>
      </c>
      <c r="AW59" s="84" t="s">
        <v>161</v>
      </c>
      <c r="AX59" s="84" t="s">
        <v>161</v>
      </c>
      <c r="AY59" s="84" t="s">
        <v>161</v>
      </c>
      <c r="AZ59" s="84" t="s">
        <v>161</v>
      </c>
      <c r="BA59" s="84" t="s">
        <v>162</v>
      </c>
      <c r="BB59" s="84" t="s">
        <v>162</v>
      </c>
      <c r="BC59" s="84" t="s">
        <v>161</v>
      </c>
      <c r="BD59" s="84" t="s">
        <v>161</v>
      </c>
      <c r="BE59" s="339"/>
      <c r="BF59" s="84" t="s">
        <v>161</v>
      </c>
      <c r="BG59" s="84" t="s">
        <v>161</v>
      </c>
      <c r="BH59" s="80" t="s">
        <v>164</v>
      </c>
      <c r="BI59" s="339"/>
      <c r="BJ59" s="339"/>
      <c r="BK59" s="84" t="s">
        <v>161</v>
      </c>
      <c r="BL59" s="339"/>
      <c r="BM59" s="85" t="str">
        <f>BG59</f>
        <v>Não teve VVS</v>
      </c>
      <c r="BN59" s="86" t="s">
        <v>162</v>
      </c>
      <c r="BO59" s="30">
        <v>0</v>
      </c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</row>
    <row r="60" spans="1:78" s="55" customFormat="1" x14ac:dyDescent="0.25">
      <c r="A60" s="54" t="s">
        <v>128</v>
      </c>
      <c r="B60" s="84">
        <v>500</v>
      </c>
      <c r="C60" s="84">
        <v>0</v>
      </c>
      <c r="D60" s="84">
        <v>0</v>
      </c>
      <c r="E60" s="84">
        <v>0</v>
      </c>
      <c r="F60" s="84">
        <v>0</v>
      </c>
      <c r="G60" s="84">
        <v>0</v>
      </c>
      <c r="H60" s="84">
        <v>0</v>
      </c>
      <c r="I60" s="84">
        <v>0</v>
      </c>
      <c r="J60" s="84">
        <v>0</v>
      </c>
      <c r="K60" s="84">
        <v>0</v>
      </c>
      <c r="L60" s="84">
        <v>229</v>
      </c>
      <c r="M60" s="84">
        <v>506</v>
      </c>
      <c r="N60" s="84">
        <v>1226</v>
      </c>
      <c r="O60" s="84">
        <v>500</v>
      </c>
      <c r="P60" s="84">
        <v>1410</v>
      </c>
      <c r="Q60" s="84">
        <v>1346</v>
      </c>
      <c r="R60" s="84">
        <v>319</v>
      </c>
      <c r="S60" s="84">
        <v>0</v>
      </c>
      <c r="T60" s="84">
        <v>0</v>
      </c>
      <c r="U60" s="84">
        <v>0</v>
      </c>
      <c r="V60" s="84">
        <v>129</v>
      </c>
      <c r="W60" s="84">
        <v>794</v>
      </c>
      <c r="X60" s="84">
        <v>741</v>
      </c>
      <c r="Y60" s="84">
        <v>1038</v>
      </c>
      <c r="Z60" s="84">
        <v>862</v>
      </c>
      <c r="AA60" s="84">
        <v>747</v>
      </c>
      <c r="AB60" s="84">
        <v>500</v>
      </c>
      <c r="AC60" s="84">
        <v>685</v>
      </c>
      <c r="AD60" s="84">
        <v>51</v>
      </c>
      <c r="AE60" s="84">
        <v>898</v>
      </c>
      <c r="AF60" s="84">
        <v>1040</v>
      </c>
      <c r="AG60" s="84">
        <v>1286</v>
      </c>
      <c r="AH60" s="84">
        <v>898</v>
      </c>
      <c r="AI60" s="84">
        <v>281</v>
      </c>
      <c r="AJ60" s="30">
        <v>800</v>
      </c>
      <c r="AK60" s="84">
        <v>706</v>
      </c>
      <c r="AL60" s="30">
        <v>800</v>
      </c>
      <c r="AM60" s="84">
        <v>1111</v>
      </c>
      <c r="AN60" s="84">
        <v>925</v>
      </c>
      <c r="AO60" s="84">
        <v>941</v>
      </c>
      <c r="AP60" s="84">
        <v>991</v>
      </c>
      <c r="AQ60" s="84">
        <v>1201</v>
      </c>
      <c r="AR60" s="84">
        <v>1318</v>
      </c>
      <c r="AS60" s="84">
        <v>800</v>
      </c>
      <c r="AT60" s="84">
        <f t="shared" ref="AT60:BZ60" si="42">SUM(AT54:AT59)</f>
        <v>1039</v>
      </c>
      <c r="AU60" s="84">
        <f t="shared" si="42"/>
        <v>947</v>
      </c>
      <c r="AV60" s="84">
        <f t="shared" si="42"/>
        <v>705</v>
      </c>
      <c r="AW60" s="84">
        <f t="shared" si="42"/>
        <v>1019</v>
      </c>
      <c r="AX60" s="84">
        <f t="shared" si="42"/>
        <v>977</v>
      </c>
      <c r="AY60" s="84">
        <f t="shared" si="42"/>
        <v>949</v>
      </c>
      <c r="AZ60" s="84">
        <f t="shared" si="42"/>
        <v>1033</v>
      </c>
      <c r="BA60" s="84">
        <f t="shared" si="42"/>
        <v>992</v>
      </c>
      <c r="BB60" s="84">
        <f t="shared" si="42"/>
        <v>174</v>
      </c>
      <c r="BC60" s="84">
        <f t="shared" si="42"/>
        <v>1166</v>
      </c>
      <c r="BD60" s="84">
        <f t="shared" si="42"/>
        <v>1173</v>
      </c>
      <c r="BE60" s="84">
        <v>387</v>
      </c>
      <c r="BF60" s="84">
        <f>SUM(BF54:BF59)</f>
        <v>478</v>
      </c>
      <c r="BG60" s="84">
        <f t="shared" si="42"/>
        <v>1134</v>
      </c>
      <c r="BH60" s="87" t="s">
        <v>128</v>
      </c>
      <c r="BI60" s="84">
        <f>SUM(BI54)</f>
        <v>800</v>
      </c>
      <c r="BJ60" s="84">
        <f>SUM(BJ54)</f>
        <v>413</v>
      </c>
      <c r="BK60" s="84">
        <f>SUM(BK54:BK59)</f>
        <v>656</v>
      </c>
      <c r="BL60" s="84">
        <f>BI60</f>
        <v>800</v>
      </c>
      <c r="BM60" s="84">
        <f t="shared" si="42"/>
        <v>1107</v>
      </c>
      <c r="BN60" s="84">
        <f t="shared" si="42"/>
        <v>911</v>
      </c>
      <c r="BO60" s="84">
        <f t="shared" si="42"/>
        <v>924</v>
      </c>
      <c r="BP60" s="84">
        <f t="shared" si="42"/>
        <v>0</v>
      </c>
      <c r="BQ60" s="84">
        <f t="shared" si="42"/>
        <v>0</v>
      </c>
      <c r="BR60" s="84">
        <f t="shared" si="42"/>
        <v>0</v>
      </c>
      <c r="BS60" s="84">
        <f t="shared" si="42"/>
        <v>0</v>
      </c>
      <c r="BT60" s="84">
        <f t="shared" si="42"/>
        <v>0</v>
      </c>
      <c r="BU60" s="84">
        <f t="shared" si="42"/>
        <v>0</v>
      </c>
      <c r="BV60" s="84">
        <f t="shared" si="42"/>
        <v>0</v>
      </c>
      <c r="BW60" s="84">
        <f t="shared" si="42"/>
        <v>0</v>
      </c>
      <c r="BX60" s="84">
        <f t="shared" si="42"/>
        <v>0</v>
      </c>
      <c r="BY60" s="84">
        <f t="shared" si="42"/>
        <v>0</v>
      </c>
      <c r="BZ60" s="84">
        <f t="shared" si="42"/>
        <v>0</v>
      </c>
    </row>
    <row r="61" spans="1:78" x14ac:dyDescent="0.2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88"/>
      <c r="AK61" s="57"/>
      <c r="AL61" s="88"/>
      <c r="AM61" s="57"/>
      <c r="AN61" s="57"/>
      <c r="AO61" s="57"/>
      <c r="AP61" s="57"/>
      <c r="AQ61" s="57"/>
      <c r="AR61" s="57"/>
      <c r="AS61" s="88"/>
      <c r="AT61" s="57"/>
      <c r="AU61" s="57"/>
      <c r="AV61" s="57"/>
      <c r="AW61" s="57"/>
      <c r="AX61" s="57"/>
      <c r="AY61" s="57"/>
      <c r="AZ61" s="57"/>
      <c r="BA61" s="88"/>
      <c r="BB61" s="88"/>
      <c r="BC61" s="57"/>
      <c r="BD61" s="57"/>
      <c r="BE61" s="57"/>
      <c r="BF61" s="57"/>
      <c r="BG61" s="57"/>
      <c r="BH61" s="56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</row>
    <row r="62" spans="1:78" s="59" customFormat="1" ht="25.5" x14ac:dyDescent="0.25">
      <c r="A62" s="39" t="s">
        <v>165</v>
      </c>
      <c r="B62" s="40" t="s">
        <v>3</v>
      </c>
      <c r="C62" s="41">
        <v>43831</v>
      </c>
      <c r="D62" s="41">
        <v>43862</v>
      </c>
      <c r="E62" s="41">
        <v>43891</v>
      </c>
      <c r="F62" s="41">
        <v>43922</v>
      </c>
      <c r="G62" s="41">
        <v>43952</v>
      </c>
      <c r="H62" s="41">
        <v>43983</v>
      </c>
      <c r="I62" s="41">
        <v>44013</v>
      </c>
      <c r="J62" s="41">
        <v>44044</v>
      </c>
      <c r="K62" s="41">
        <v>44075</v>
      </c>
      <c r="L62" s="41">
        <v>44105</v>
      </c>
      <c r="M62" s="41">
        <v>44136</v>
      </c>
      <c r="N62" s="41">
        <v>44166</v>
      </c>
      <c r="O62" s="40" t="s">
        <v>3</v>
      </c>
      <c r="P62" s="41">
        <v>44197</v>
      </c>
      <c r="Q62" s="41">
        <v>44228</v>
      </c>
      <c r="R62" s="41">
        <v>44256</v>
      </c>
      <c r="S62" s="41">
        <v>44287</v>
      </c>
      <c r="T62" s="41">
        <v>44317</v>
      </c>
      <c r="U62" s="41">
        <v>44348</v>
      </c>
      <c r="V62" s="41">
        <v>44378</v>
      </c>
      <c r="W62" s="41">
        <v>44409</v>
      </c>
      <c r="X62" s="41">
        <v>44440</v>
      </c>
      <c r="Y62" s="41">
        <v>44470</v>
      </c>
      <c r="Z62" s="41">
        <v>44501</v>
      </c>
      <c r="AA62" s="41">
        <v>44531</v>
      </c>
      <c r="AB62" s="40" t="s">
        <v>3</v>
      </c>
      <c r="AC62" s="41">
        <v>44562</v>
      </c>
      <c r="AD62" s="41">
        <v>44593</v>
      </c>
      <c r="AE62" s="41">
        <v>44621</v>
      </c>
      <c r="AF62" s="41">
        <v>44652</v>
      </c>
      <c r="AG62" s="41">
        <v>44682</v>
      </c>
      <c r="AH62" s="41">
        <v>44713</v>
      </c>
      <c r="AI62" s="41" t="s">
        <v>103</v>
      </c>
      <c r="AJ62" s="42" t="s">
        <v>3</v>
      </c>
      <c r="AK62" s="41" t="s">
        <v>105</v>
      </c>
      <c r="AL62" s="42" t="s">
        <v>3</v>
      </c>
      <c r="AM62" s="41">
        <v>44743</v>
      </c>
      <c r="AN62" s="41">
        <v>44774</v>
      </c>
      <c r="AO62" s="41">
        <v>44805</v>
      </c>
      <c r="AP62" s="41">
        <v>44835</v>
      </c>
      <c r="AQ62" s="41">
        <v>44866</v>
      </c>
      <c r="AR62" s="41">
        <v>44896</v>
      </c>
      <c r="AS62" s="42" t="s">
        <v>3</v>
      </c>
      <c r="AT62" s="41" t="e">
        <f t="shared" ref="AT62:BD62" ca="1" si="43">AT$4</f>
        <v>#NAME?</v>
      </c>
      <c r="AU62" s="41" t="e">
        <f t="shared" ca="1" si="43"/>
        <v>#NAME?</v>
      </c>
      <c r="AV62" s="41" t="e">
        <f t="shared" ca="1" si="43"/>
        <v>#NAME?</v>
      </c>
      <c r="AW62" s="41" t="e">
        <f t="shared" ca="1" si="43"/>
        <v>#NAME?</v>
      </c>
      <c r="AX62" s="41" t="e">
        <f t="shared" ca="1" si="43"/>
        <v>#NAME?</v>
      </c>
      <c r="AY62" s="41" t="e">
        <f t="shared" ca="1" si="43"/>
        <v>#NAME?</v>
      </c>
      <c r="AZ62" s="41" t="e">
        <f t="shared" ca="1" si="43"/>
        <v>#NAME?</v>
      </c>
      <c r="BA62" s="42" t="str">
        <f t="shared" si="43"/>
        <v>1 - 24 de Ago-23</v>
      </c>
      <c r="BB62" s="42" t="str">
        <f t="shared" si="43"/>
        <v>24 - 31 de Ago-23</v>
      </c>
      <c r="BC62" s="41" t="e">
        <f t="shared" ca="1" si="43"/>
        <v>#NAME?</v>
      </c>
      <c r="BD62" s="41" t="e">
        <f t="shared" ca="1" si="43"/>
        <v>#NAME?</v>
      </c>
      <c r="BE62" s="12" t="s">
        <v>109</v>
      </c>
      <c r="BF62" s="41" t="str">
        <f>BF$4</f>
        <v>01 - 15-Out-2023</v>
      </c>
      <c r="BG62" s="41" t="e">
        <f ca="1">BG$4</f>
        <v>#NAME?</v>
      </c>
      <c r="BH62" s="62" t="s">
        <v>166</v>
      </c>
      <c r="BI62" s="63" t="s">
        <v>3</v>
      </c>
      <c r="BJ62" s="63" t="str">
        <f>BJ4</f>
        <v>Meta 16 - 31-Out-2023</v>
      </c>
      <c r="BK62" s="63" t="str">
        <f t="shared" ref="BK62:BZ62" si="44">BK$4</f>
        <v>16 - 31-Out-2023</v>
      </c>
      <c r="BL62" s="63" t="str">
        <f>BL4</f>
        <v>Meta Mensal</v>
      </c>
      <c r="BM62" s="63">
        <f t="shared" si="44"/>
        <v>45200</v>
      </c>
      <c r="BN62" s="44" t="e">
        <f t="shared" ca="1" si="44"/>
        <v>#NAME?</v>
      </c>
      <c r="BO62" s="44" t="e">
        <f t="shared" ca="1" si="44"/>
        <v>#NAME?</v>
      </c>
      <c r="BP62" s="58" t="e">
        <f t="shared" ca="1" si="44"/>
        <v>#NAME?</v>
      </c>
      <c r="BQ62" s="58" t="e">
        <f t="shared" ca="1" si="44"/>
        <v>#NAME?</v>
      </c>
      <c r="BR62" s="58" t="e">
        <f t="shared" ca="1" si="44"/>
        <v>#NAME?</v>
      </c>
      <c r="BS62" s="58" t="e">
        <f t="shared" ca="1" si="44"/>
        <v>#NAME?</v>
      </c>
      <c r="BT62" s="58" t="e">
        <f t="shared" ca="1" si="44"/>
        <v>#NAME?</v>
      </c>
      <c r="BU62" s="58" t="e">
        <f t="shared" ca="1" si="44"/>
        <v>#NAME?</v>
      </c>
      <c r="BV62" s="58" t="e">
        <f t="shared" ca="1" si="44"/>
        <v>#NAME?</v>
      </c>
      <c r="BW62" s="58" t="e">
        <f t="shared" ca="1" si="44"/>
        <v>#NAME?</v>
      </c>
      <c r="BX62" s="58" t="e">
        <f t="shared" ca="1" si="44"/>
        <v>#NAME?</v>
      </c>
      <c r="BY62" s="58" t="e">
        <f t="shared" ca="1" si="44"/>
        <v>#NAME?</v>
      </c>
      <c r="BZ62" s="58" t="e">
        <f t="shared" ca="1" si="44"/>
        <v>#NAME?</v>
      </c>
    </row>
    <row r="63" spans="1:78" s="24" customFormat="1" x14ac:dyDescent="0.25">
      <c r="A63" s="89" t="s">
        <v>167</v>
      </c>
      <c r="B63" s="64">
        <v>150</v>
      </c>
      <c r="C63" s="64">
        <v>0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150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64">
        <v>0</v>
      </c>
      <c r="V63" s="64">
        <v>0</v>
      </c>
      <c r="W63" s="64">
        <v>0</v>
      </c>
      <c r="X63" s="64">
        <v>0</v>
      </c>
      <c r="Y63" s="64">
        <v>0</v>
      </c>
      <c r="Z63" s="64">
        <v>0</v>
      </c>
      <c r="AA63" s="64">
        <v>0</v>
      </c>
      <c r="AB63" s="64">
        <v>150</v>
      </c>
      <c r="AC63" s="64">
        <v>144</v>
      </c>
      <c r="AD63" s="64">
        <v>176</v>
      </c>
      <c r="AE63" s="64">
        <v>220</v>
      </c>
      <c r="AF63" s="64">
        <v>204</v>
      </c>
      <c r="AG63" s="64">
        <v>400</v>
      </c>
      <c r="AH63" s="64">
        <v>344</v>
      </c>
      <c r="AI63" s="64">
        <v>103</v>
      </c>
      <c r="AJ63" s="64">
        <v>0</v>
      </c>
      <c r="AK63" s="64">
        <v>215</v>
      </c>
      <c r="AL63" s="64">
        <v>132</v>
      </c>
      <c r="AM63" s="31">
        <v>318</v>
      </c>
      <c r="AN63" s="31">
        <v>316</v>
      </c>
      <c r="AO63" s="31">
        <v>274</v>
      </c>
      <c r="AP63" s="31">
        <v>354</v>
      </c>
      <c r="AQ63" s="31">
        <v>305</v>
      </c>
      <c r="AR63" s="31">
        <v>224</v>
      </c>
      <c r="AS63" s="64">
        <v>132</v>
      </c>
      <c r="AT63" s="31">
        <v>232</v>
      </c>
      <c r="AU63" s="31">
        <v>260</v>
      </c>
      <c r="AV63" s="31">
        <v>212</v>
      </c>
      <c r="AW63" s="31">
        <v>246</v>
      </c>
      <c r="AX63" s="31">
        <v>199</v>
      </c>
      <c r="AY63" s="31">
        <v>212</v>
      </c>
      <c r="AZ63" s="31">
        <v>196</v>
      </c>
      <c r="BA63" s="31">
        <v>144</v>
      </c>
      <c r="BB63" s="31">
        <v>54</v>
      </c>
      <c r="BC63" s="31">
        <v>198</v>
      </c>
      <c r="BD63" s="31">
        <v>196</v>
      </c>
      <c r="BE63" s="31">
        <v>64</v>
      </c>
      <c r="BF63" s="31">
        <v>111</v>
      </c>
      <c r="BG63" s="31">
        <f>BK63+BF63</f>
        <v>263</v>
      </c>
      <c r="BH63" s="32" t="s">
        <v>167</v>
      </c>
      <c r="BI63" s="31">
        <v>100</v>
      </c>
      <c r="BJ63" s="31">
        <v>52</v>
      </c>
      <c r="BK63" s="31">
        <v>152</v>
      </c>
      <c r="BL63" s="31">
        <f>BI63</f>
        <v>100</v>
      </c>
      <c r="BM63" s="31">
        <f>BG63</f>
        <v>263</v>
      </c>
      <c r="BN63" s="45">
        <f>BN40</f>
        <v>229</v>
      </c>
      <c r="BO63" s="31">
        <v>281</v>
      </c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</row>
    <row r="64" spans="1:78" x14ac:dyDescent="0.25">
      <c r="A64" s="60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73"/>
      <c r="AK64" s="61"/>
      <c r="AL64" s="73"/>
      <c r="AM64" s="61"/>
      <c r="AN64" s="61"/>
      <c r="AO64" s="61"/>
      <c r="AP64" s="61"/>
      <c r="AQ64" s="61"/>
      <c r="AR64" s="61"/>
      <c r="AS64" s="73"/>
      <c r="AT64" s="61"/>
      <c r="AU64" s="61"/>
      <c r="AV64" s="61"/>
      <c r="AW64" s="61"/>
      <c r="AX64" s="61"/>
      <c r="AY64" s="61"/>
      <c r="AZ64" s="61"/>
      <c r="BA64" s="73"/>
      <c r="BB64" s="73"/>
      <c r="BC64" s="61"/>
      <c r="BD64" s="61"/>
      <c r="BE64" s="61"/>
      <c r="BF64" s="61"/>
      <c r="BG64" s="61"/>
      <c r="BH64" s="60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</row>
    <row r="65" spans="1:79" s="59" customFormat="1" x14ac:dyDescent="0.25">
      <c r="A65" s="39" t="s">
        <v>168</v>
      </c>
      <c r="B65" s="40" t="s">
        <v>3</v>
      </c>
      <c r="C65" s="41">
        <v>43831</v>
      </c>
      <c r="D65" s="41">
        <v>43862</v>
      </c>
      <c r="E65" s="41">
        <v>43891</v>
      </c>
      <c r="F65" s="41">
        <v>43922</v>
      </c>
      <c r="G65" s="41">
        <v>43952</v>
      </c>
      <c r="H65" s="41">
        <v>43983</v>
      </c>
      <c r="I65" s="41">
        <v>44013</v>
      </c>
      <c r="J65" s="41">
        <v>44044</v>
      </c>
      <c r="K65" s="41">
        <v>44075</v>
      </c>
      <c r="L65" s="41">
        <v>44105</v>
      </c>
      <c r="M65" s="41">
        <v>44136</v>
      </c>
      <c r="N65" s="41">
        <v>44166</v>
      </c>
      <c r="O65" s="40" t="s">
        <v>3</v>
      </c>
      <c r="P65" s="41">
        <v>44197</v>
      </c>
      <c r="Q65" s="41">
        <v>44228</v>
      </c>
      <c r="R65" s="41">
        <v>44256</v>
      </c>
      <c r="S65" s="41">
        <v>44287</v>
      </c>
      <c r="T65" s="41">
        <v>44317</v>
      </c>
      <c r="U65" s="41">
        <v>44348</v>
      </c>
      <c r="V65" s="41">
        <v>44378</v>
      </c>
      <c r="W65" s="41">
        <v>44409</v>
      </c>
      <c r="X65" s="41">
        <v>44440</v>
      </c>
      <c r="Y65" s="41">
        <v>44470</v>
      </c>
      <c r="Z65" s="41">
        <v>44501</v>
      </c>
      <c r="AA65" s="41">
        <v>44531</v>
      </c>
      <c r="AB65" s="40"/>
      <c r="AC65" s="41"/>
      <c r="AD65" s="41"/>
      <c r="AE65" s="41"/>
      <c r="AF65" s="41"/>
      <c r="AG65" s="41"/>
      <c r="AH65" s="41"/>
      <c r="AI65" s="41" t="s">
        <v>103</v>
      </c>
      <c r="AJ65" s="42" t="s">
        <v>3</v>
      </c>
      <c r="AK65" s="41" t="s">
        <v>105</v>
      </c>
      <c r="AL65" s="42" t="s">
        <v>3</v>
      </c>
      <c r="AM65" s="41">
        <v>44743</v>
      </c>
      <c r="AN65" s="41">
        <v>44774</v>
      </c>
      <c r="AO65" s="41">
        <v>44805</v>
      </c>
      <c r="AP65" s="41">
        <v>44835</v>
      </c>
      <c r="AQ65" s="41">
        <v>44866</v>
      </c>
      <c r="AR65" s="41">
        <v>44896</v>
      </c>
      <c r="AS65" s="42" t="s">
        <v>3</v>
      </c>
      <c r="AT65" s="41" t="e">
        <f t="shared" ref="AT65:BD65" ca="1" si="45">AT$4</f>
        <v>#NAME?</v>
      </c>
      <c r="AU65" s="41" t="e">
        <f t="shared" ca="1" si="45"/>
        <v>#NAME?</v>
      </c>
      <c r="AV65" s="41" t="e">
        <f t="shared" ca="1" si="45"/>
        <v>#NAME?</v>
      </c>
      <c r="AW65" s="41" t="e">
        <f t="shared" ca="1" si="45"/>
        <v>#NAME?</v>
      </c>
      <c r="AX65" s="41" t="e">
        <f t="shared" ca="1" si="45"/>
        <v>#NAME?</v>
      </c>
      <c r="AY65" s="41" t="e">
        <f t="shared" ca="1" si="45"/>
        <v>#NAME?</v>
      </c>
      <c r="AZ65" s="41" t="e">
        <f t="shared" ca="1" si="45"/>
        <v>#NAME?</v>
      </c>
      <c r="BA65" s="42" t="str">
        <f t="shared" si="45"/>
        <v>1 - 24 de Ago-23</v>
      </c>
      <c r="BB65" s="42" t="str">
        <f t="shared" si="45"/>
        <v>24 - 31 de Ago-23</v>
      </c>
      <c r="BC65" s="41" t="e">
        <f t="shared" ca="1" si="45"/>
        <v>#NAME?</v>
      </c>
      <c r="BD65" s="41" t="e">
        <f t="shared" ca="1" si="45"/>
        <v>#NAME?</v>
      </c>
      <c r="BE65" s="12" t="s">
        <v>109</v>
      </c>
      <c r="BF65" s="41" t="str">
        <f>BF$4</f>
        <v>01 - 15-Out-2023</v>
      </c>
      <c r="BG65" s="41" t="e">
        <f ca="1">BG$4</f>
        <v>#NAME?</v>
      </c>
      <c r="BH65" s="62" t="s">
        <v>169</v>
      </c>
      <c r="BI65" s="63" t="s">
        <v>3</v>
      </c>
      <c r="BJ65" s="63" t="str">
        <f>BJ4</f>
        <v>Meta 16 - 31-Out-2023</v>
      </c>
      <c r="BK65" s="63" t="str">
        <f t="shared" ref="BK65:BZ65" si="46">BK$4</f>
        <v>16 - 31-Out-2023</v>
      </c>
      <c r="BL65" s="63" t="str">
        <f>BL4</f>
        <v>Meta Mensal</v>
      </c>
      <c r="BM65" s="63">
        <f t="shared" si="46"/>
        <v>45200</v>
      </c>
      <c r="BN65" s="44" t="e">
        <f t="shared" ca="1" si="46"/>
        <v>#NAME?</v>
      </c>
      <c r="BO65" s="44" t="e">
        <f t="shared" ca="1" si="46"/>
        <v>#NAME?</v>
      </c>
      <c r="BP65" s="58" t="e">
        <f t="shared" ca="1" si="46"/>
        <v>#NAME?</v>
      </c>
      <c r="BQ65" s="58" t="e">
        <f t="shared" ca="1" si="46"/>
        <v>#NAME?</v>
      </c>
      <c r="BR65" s="58" t="e">
        <f t="shared" ca="1" si="46"/>
        <v>#NAME?</v>
      </c>
      <c r="BS65" s="58" t="e">
        <f t="shared" ca="1" si="46"/>
        <v>#NAME?</v>
      </c>
      <c r="BT65" s="58" t="e">
        <f t="shared" ca="1" si="46"/>
        <v>#NAME?</v>
      </c>
      <c r="BU65" s="58" t="e">
        <f t="shared" ca="1" si="46"/>
        <v>#NAME?</v>
      </c>
      <c r="BV65" s="58" t="e">
        <f t="shared" ca="1" si="46"/>
        <v>#NAME?</v>
      </c>
      <c r="BW65" s="58" t="e">
        <f t="shared" ca="1" si="46"/>
        <v>#NAME?</v>
      </c>
      <c r="BX65" s="58" t="e">
        <f t="shared" ca="1" si="46"/>
        <v>#NAME?</v>
      </c>
      <c r="BY65" s="58" t="e">
        <f t="shared" ca="1" si="46"/>
        <v>#NAME?</v>
      </c>
      <c r="BZ65" s="58" t="e">
        <f t="shared" ca="1" si="46"/>
        <v>#NAME?</v>
      </c>
    </row>
    <row r="66" spans="1:79" s="24" customFormat="1" x14ac:dyDescent="0.25">
      <c r="A66" s="29" t="s">
        <v>170</v>
      </c>
      <c r="B66" s="90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90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91"/>
      <c r="AC66" s="92"/>
      <c r="AD66" s="92"/>
      <c r="AE66" s="92"/>
      <c r="AF66" s="93"/>
      <c r="AG66" s="93"/>
      <c r="AH66" s="93"/>
      <c r="AI66" s="94">
        <v>0</v>
      </c>
      <c r="AJ66" s="31"/>
      <c r="AK66" s="31">
        <v>0</v>
      </c>
      <c r="AL66" s="31">
        <v>80</v>
      </c>
      <c r="AM66" s="31">
        <v>0</v>
      </c>
      <c r="AN66" s="31">
        <v>21</v>
      </c>
      <c r="AO66" s="31">
        <v>58</v>
      </c>
      <c r="AP66" s="31">
        <v>54</v>
      </c>
      <c r="AQ66" s="31">
        <v>47</v>
      </c>
      <c r="AR66" s="31">
        <v>97</v>
      </c>
      <c r="AS66" s="31">
        <v>80</v>
      </c>
      <c r="AT66" s="31">
        <v>58</v>
      </c>
      <c r="AU66" s="31">
        <v>112</v>
      </c>
      <c r="AV66" s="31">
        <v>129</v>
      </c>
      <c r="AW66" s="31">
        <v>31</v>
      </c>
      <c r="AX66" s="31">
        <v>82</v>
      </c>
      <c r="AY66" s="31">
        <v>98</v>
      </c>
      <c r="AZ66" s="31">
        <v>85</v>
      </c>
      <c r="BA66" s="31">
        <v>78</v>
      </c>
      <c r="BB66" s="31">
        <f>BC66-BA66</f>
        <v>0</v>
      </c>
      <c r="BC66" s="31">
        <v>78</v>
      </c>
      <c r="BD66" s="31">
        <v>109</v>
      </c>
      <c r="BE66" s="31">
        <v>39</v>
      </c>
      <c r="BF66" s="31">
        <v>29</v>
      </c>
      <c r="BG66" s="31">
        <f>BK66+BF66</f>
        <v>52</v>
      </c>
      <c r="BH66" s="32" t="s">
        <v>170</v>
      </c>
      <c r="BI66" s="31">
        <v>30</v>
      </c>
      <c r="BJ66" s="31">
        <v>15</v>
      </c>
      <c r="BK66" s="31">
        <v>23</v>
      </c>
      <c r="BL66" s="31">
        <f>BI66</f>
        <v>30</v>
      </c>
      <c r="BM66" s="31">
        <f>BG66</f>
        <v>52</v>
      </c>
      <c r="BN66" s="45">
        <v>78</v>
      </c>
      <c r="BO66" s="31">
        <v>72</v>
      </c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</row>
    <row r="67" spans="1:79" s="24" customFormat="1" hidden="1" x14ac:dyDescent="0.25">
      <c r="A67" s="29" t="s">
        <v>171</v>
      </c>
      <c r="B67" s="90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90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91"/>
      <c r="AC67" s="92"/>
      <c r="AD67" s="92"/>
      <c r="AE67" s="92"/>
      <c r="AF67" s="93"/>
      <c r="AG67" s="93"/>
      <c r="AH67" s="93"/>
      <c r="AI67" s="94">
        <v>87</v>
      </c>
      <c r="AJ67" s="31">
        <v>200</v>
      </c>
      <c r="AK67" s="31">
        <v>212</v>
      </c>
      <c r="AL67" s="31">
        <v>200</v>
      </c>
      <c r="AM67" s="31">
        <v>299</v>
      </c>
      <c r="AN67" s="31">
        <v>276</v>
      </c>
      <c r="AO67" s="31">
        <v>220</v>
      </c>
      <c r="AP67" s="31">
        <v>238</v>
      </c>
      <c r="AQ67" s="31">
        <v>357</v>
      </c>
      <c r="AR67" s="31">
        <v>262</v>
      </c>
      <c r="AS67" s="31">
        <v>200</v>
      </c>
      <c r="AT67" s="31">
        <v>200</v>
      </c>
      <c r="AU67" s="31">
        <v>149</v>
      </c>
      <c r="AV67" s="31">
        <v>152</v>
      </c>
      <c r="AW67" s="31">
        <v>301</v>
      </c>
      <c r="AX67" s="31">
        <v>168</v>
      </c>
      <c r="AY67" s="31">
        <v>187</v>
      </c>
      <c r="AZ67" s="31">
        <v>238</v>
      </c>
      <c r="BA67" s="31">
        <v>211</v>
      </c>
      <c r="BB67" s="31">
        <f>BC67-BA67</f>
        <v>112</v>
      </c>
      <c r="BC67" s="31">
        <v>323</v>
      </c>
      <c r="BD67" s="31">
        <v>217</v>
      </c>
      <c r="BE67" s="31">
        <v>97</v>
      </c>
      <c r="BF67" s="31">
        <v>114</v>
      </c>
      <c r="BG67" s="31">
        <v>311</v>
      </c>
      <c r="BH67" s="32"/>
      <c r="BI67" s="31"/>
      <c r="BJ67" s="31"/>
      <c r="BK67" s="31"/>
      <c r="BL67" s="31"/>
      <c r="BM67" s="31"/>
      <c r="BN67" s="45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</row>
    <row r="68" spans="1:79" s="24" customFormat="1" x14ac:dyDescent="0.25">
      <c r="A68" s="29" t="s">
        <v>172</v>
      </c>
      <c r="B68" s="90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90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91"/>
      <c r="AC68" s="92"/>
      <c r="AD68" s="92"/>
      <c r="AE68" s="92"/>
      <c r="AF68" s="93"/>
      <c r="AG68" s="93"/>
      <c r="AH68" s="93"/>
      <c r="AI68" s="94">
        <v>88</v>
      </c>
      <c r="AJ68" s="31">
        <v>200</v>
      </c>
      <c r="AK68" s="31">
        <v>223</v>
      </c>
      <c r="AL68" s="31">
        <v>200</v>
      </c>
      <c r="AM68" s="31">
        <v>311</v>
      </c>
      <c r="AN68" s="31">
        <v>306</v>
      </c>
      <c r="AO68" s="31">
        <v>246</v>
      </c>
      <c r="AP68" s="31">
        <v>209</v>
      </c>
      <c r="AQ68" s="31">
        <v>310</v>
      </c>
      <c r="AR68" s="31">
        <v>248</v>
      </c>
      <c r="AS68" s="31">
        <v>200</v>
      </c>
      <c r="AT68" s="31">
        <v>200</v>
      </c>
      <c r="AU68" s="31">
        <v>136</v>
      </c>
      <c r="AV68" s="31">
        <v>99</v>
      </c>
      <c r="AW68" s="31">
        <v>311</v>
      </c>
      <c r="AX68" s="31">
        <v>221</v>
      </c>
      <c r="AY68" s="31">
        <v>184</v>
      </c>
      <c r="AZ68" s="31">
        <v>284</v>
      </c>
      <c r="BA68" s="31">
        <v>239</v>
      </c>
      <c r="BB68" s="31">
        <f>BC68-BA68</f>
        <v>88</v>
      </c>
      <c r="BC68" s="31">
        <v>327</v>
      </c>
      <c r="BD68" s="31">
        <v>236</v>
      </c>
      <c r="BE68" s="31">
        <v>97</v>
      </c>
      <c r="BF68" s="31">
        <v>114</v>
      </c>
      <c r="BG68" s="31">
        <f>BK68+BF68</f>
        <v>302</v>
      </c>
      <c r="BH68" s="32" t="s">
        <v>172</v>
      </c>
      <c r="BI68" s="31">
        <v>10</v>
      </c>
      <c r="BJ68" s="31">
        <v>5</v>
      </c>
      <c r="BK68" s="31">
        <v>188</v>
      </c>
      <c r="BL68" s="31">
        <f>BI68</f>
        <v>10</v>
      </c>
      <c r="BM68" s="31">
        <f>BG68</f>
        <v>302</v>
      </c>
      <c r="BN68" s="45">
        <v>158</v>
      </c>
      <c r="BO68" s="31">
        <v>299</v>
      </c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</row>
    <row r="69" spans="1:79" s="24" customFormat="1" x14ac:dyDescent="0.25">
      <c r="A69" s="29" t="s">
        <v>173</v>
      </c>
      <c r="B69" s="90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90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91"/>
      <c r="AC69" s="92"/>
      <c r="AD69" s="92"/>
      <c r="AE69" s="92"/>
      <c r="AF69" s="93"/>
      <c r="AG69" s="93"/>
      <c r="AH69" s="93"/>
      <c r="AI69" s="94">
        <v>13</v>
      </c>
      <c r="AJ69" s="31"/>
      <c r="AK69" s="31">
        <v>54</v>
      </c>
      <c r="AL69" s="31">
        <v>400</v>
      </c>
      <c r="AM69" s="31">
        <v>67</v>
      </c>
      <c r="AN69" s="31">
        <v>170</v>
      </c>
      <c r="AO69" s="31">
        <v>82</v>
      </c>
      <c r="AP69" s="31">
        <v>20</v>
      </c>
      <c r="AQ69" s="31">
        <v>88</v>
      </c>
      <c r="AR69" s="31">
        <v>74</v>
      </c>
      <c r="AS69" s="31">
        <v>400</v>
      </c>
      <c r="AT69" s="31">
        <v>151</v>
      </c>
      <c r="AU69" s="31">
        <v>135</v>
      </c>
      <c r="AV69" s="31">
        <v>109</v>
      </c>
      <c r="AW69" s="31">
        <v>99</v>
      </c>
      <c r="AX69" s="31">
        <v>149</v>
      </c>
      <c r="AY69" s="31">
        <v>110</v>
      </c>
      <c r="AZ69" s="31">
        <v>125</v>
      </c>
      <c r="BA69" s="31">
        <v>62</v>
      </c>
      <c r="BB69" s="31">
        <f>BC69-BA69</f>
        <v>39</v>
      </c>
      <c r="BC69" s="31">
        <v>101</v>
      </c>
      <c r="BD69" s="31">
        <v>167</v>
      </c>
      <c r="BE69" s="31">
        <v>194</v>
      </c>
      <c r="BF69" s="31">
        <v>101</v>
      </c>
      <c r="BG69" s="31">
        <f>BK69+BF69</f>
        <v>224</v>
      </c>
      <c r="BH69" s="32" t="s">
        <v>173</v>
      </c>
      <c r="BI69" s="31">
        <v>100</v>
      </c>
      <c r="BJ69" s="31">
        <v>52</v>
      </c>
      <c r="BK69" s="31">
        <v>123</v>
      </c>
      <c r="BL69" s="31">
        <f>BI69</f>
        <v>100</v>
      </c>
      <c r="BM69" s="31">
        <f>BG69</f>
        <v>224</v>
      </c>
      <c r="BN69" s="45">
        <v>114</v>
      </c>
      <c r="BO69" s="31">
        <v>122</v>
      </c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</row>
    <row r="70" spans="1:79" s="24" customFormat="1" x14ac:dyDescent="0.25">
      <c r="A70" s="29" t="s">
        <v>174</v>
      </c>
      <c r="B70" s="9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90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91"/>
      <c r="AC70" s="92"/>
      <c r="AD70" s="92"/>
      <c r="AE70" s="92"/>
      <c r="AF70" s="93"/>
      <c r="AG70" s="93"/>
      <c r="AH70" s="93"/>
      <c r="AI70" s="94">
        <v>21</v>
      </c>
      <c r="AJ70" s="31">
        <v>120</v>
      </c>
      <c r="AK70" s="31">
        <v>57</v>
      </c>
      <c r="AL70" s="31">
        <v>120</v>
      </c>
      <c r="AM70" s="31">
        <v>78</v>
      </c>
      <c r="AN70" s="31">
        <v>56</v>
      </c>
      <c r="AO70" s="31">
        <v>82</v>
      </c>
      <c r="AP70" s="31">
        <v>137</v>
      </c>
      <c r="AQ70" s="31">
        <v>139</v>
      </c>
      <c r="AR70" s="31">
        <v>142</v>
      </c>
      <c r="AS70" s="31">
        <v>120</v>
      </c>
      <c r="AT70" s="31">
        <v>79</v>
      </c>
      <c r="AU70" s="31">
        <v>193</v>
      </c>
      <c r="AV70" s="31">
        <v>92</v>
      </c>
      <c r="AW70" s="31">
        <v>67</v>
      </c>
      <c r="AX70" s="31">
        <v>128</v>
      </c>
      <c r="AY70" s="31">
        <v>109</v>
      </c>
      <c r="AZ70" s="31">
        <v>123</v>
      </c>
      <c r="BA70" s="31">
        <v>115</v>
      </c>
      <c r="BB70" s="31">
        <f>BC70-BA70</f>
        <v>0</v>
      </c>
      <c r="BC70" s="31">
        <v>115</v>
      </c>
      <c r="BD70" s="31">
        <v>122</v>
      </c>
      <c r="BE70" s="31">
        <v>58</v>
      </c>
      <c r="BF70" s="31">
        <v>39</v>
      </c>
      <c r="BG70" s="31">
        <f>BK70+BF70</f>
        <v>72</v>
      </c>
      <c r="BH70" s="32" t="s">
        <v>174</v>
      </c>
      <c r="BI70" s="31">
        <v>40</v>
      </c>
      <c r="BJ70" s="31">
        <v>21</v>
      </c>
      <c r="BK70" s="31">
        <v>33</v>
      </c>
      <c r="BL70" s="31">
        <f>BI70</f>
        <v>40</v>
      </c>
      <c r="BM70" s="31">
        <f>BG70</f>
        <v>72</v>
      </c>
      <c r="BN70" s="45">
        <v>98</v>
      </c>
      <c r="BO70" s="31">
        <v>62</v>
      </c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</row>
    <row r="71" spans="1:79" s="102" customFormat="1" x14ac:dyDescent="0.25">
      <c r="A71" s="66" t="s">
        <v>128</v>
      </c>
      <c r="B71" s="95">
        <v>0</v>
      </c>
      <c r="C71" s="95">
        <v>0</v>
      </c>
      <c r="D71" s="95">
        <v>0</v>
      </c>
      <c r="E71" s="95">
        <v>0</v>
      </c>
      <c r="F71" s="95">
        <v>0</v>
      </c>
      <c r="G71" s="95">
        <v>0</v>
      </c>
      <c r="H71" s="95">
        <v>0</v>
      </c>
      <c r="I71" s="95">
        <v>0</v>
      </c>
      <c r="J71" s="95">
        <v>0</v>
      </c>
      <c r="K71" s="95">
        <v>0</v>
      </c>
      <c r="L71" s="95">
        <v>0</v>
      </c>
      <c r="M71" s="95">
        <v>0</v>
      </c>
      <c r="N71" s="95">
        <v>0</v>
      </c>
      <c r="O71" s="95">
        <v>0</v>
      </c>
      <c r="P71" s="95">
        <v>0</v>
      </c>
      <c r="Q71" s="95">
        <v>0</v>
      </c>
      <c r="R71" s="95">
        <v>0</v>
      </c>
      <c r="S71" s="95">
        <v>0</v>
      </c>
      <c r="T71" s="95">
        <v>0</v>
      </c>
      <c r="U71" s="95">
        <v>0</v>
      </c>
      <c r="V71" s="95">
        <v>0</v>
      </c>
      <c r="W71" s="95">
        <v>0</v>
      </c>
      <c r="X71" s="95">
        <v>0</v>
      </c>
      <c r="Y71" s="95">
        <v>0</v>
      </c>
      <c r="Z71" s="95">
        <v>0</v>
      </c>
      <c r="AA71" s="95">
        <v>0</v>
      </c>
      <c r="AB71" s="96"/>
      <c r="AC71" s="97"/>
      <c r="AD71" s="97"/>
      <c r="AE71" s="97"/>
      <c r="AF71" s="98"/>
      <c r="AG71" s="98"/>
      <c r="AH71" s="98"/>
      <c r="AI71" s="99">
        <v>209</v>
      </c>
      <c r="AJ71" s="100">
        <v>520</v>
      </c>
      <c r="AK71" s="95">
        <v>546</v>
      </c>
      <c r="AL71" s="100">
        <v>1000</v>
      </c>
      <c r="AM71" s="95">
        <v>755</v>
      </c>
      <c r="AN71" s="95">
        <v>829</v>
      </c>
      <c r="AO71" s="95">
        <v>688</v>
      </c>
      <c r="AP71" s="95">
        <v>658</v>
      </c>
      <c r="AQ71" s="95">
        <v>941</v>
      </c>
      <c r="AR71" s="95">
        <v>823</v>
      </c>
      <c r="AS71" s="100">
        <f t="shared" ref="AS71:BM71" si="47">SUM(AS66:AS70)</f>
        <v>1000</v>
      </c>
      <c r="AT71" s="95">
        <f t="shared" si="47"/>
        <v>688</v>
      </c>
      <c r="AU71" s="95">
        <f t="shared" si="47"/>
        <v>725</v>
      </c>
      <c r="AV71" s="95">
        <f t="shared" si="47"/>
        <v>581</v>
      </c>
      <c r="AW71" s="95">
        <f t="shared" si="47"/>
        <v>809</v>
      </c>
      <c r="AX71" s="95">
        <f t="shared" si="47"/>
        <v>748</v>
      </c>
      <c r="AY71" s="95">
        <f t="shared" si="47"/>
        <v>688</v>
      </c>
      <c r="AZ71" s="95">
        <f t="shared" si="47"/>
        <v>855</v>
      </c>
      <c r="BA71" s="100">
        <f t="shared" si="47"/>
        <v>705</v>
      </c>
      <c r="BB71" s="100">
        <f t="shared" si="47"/>
        <v>239</v>
      </c>
      <c r="BC71" s="95">
        <f t="shared" si="47"/>
        <v>944</v>
      </c>
      <c r="BD71" s="95">
        <f t="shared" si="47"/>
        <v>851</v>
      </c>
      <c r="BE71" s="95">
        <v>484</v>
      </c>
      <c r="BF71" s="95">
        <f>SUM(BF66:BF70)</f>
        <v>397</v>
      </c>
      <c r="BG71" s="95">
        <f t="shared" si="47"/>
        <v>961</v>
      </c>
      <c r="BH71" s="66" t="s">
        <v>128</v>
      </c>
      <c r="BI71" s="95">
        <f t="shared" si="47"/>
        <v>180</v>
      </c>
      <c r="BJ71" s="95">
        <f>SUM(BJ66+BJ68+BJ69+BJ70)</f>
        <v>93</v>
      </c>
      <c r="BK71" s="95">
        <f>SUM(BK66:BK70)</f>
        <v>367</v>
      </c>
      <c r="BL71" s="95">
        <f>SUM(BL66+BL68+BL69+BL70)</f>
        <v>180</v>
      </c>
      <c r="BM71" s="95">
        <f t="shared" si="47"/>
        <v>650</v>
      </c>
      <c r="BN71" s="95">
        <f t="shared" ref="BN71:BZ71" si="48">SUM(BN66:BN70)</f>
        <v>448</v>
      </c>
      <c r="BO71" s="95">
        <f t="shared" si="48"/>
        <v>555</v>
      </c>
      <c r="BP71" s="95">
        <f t="shared" si="48"/>
        <v>0</v>
      </c>
      <c r="BQ71" s="95">
        <f t="shared" si="48"/>
        <v>0</v>
      </c>
      <c r="BR71" s="95">
        <f t="shared" si="48"/>
        <v>0</v>
      </c>
      <c r="BS71" s="95">
        <f t="shared" si="48"/>
        <v>0</v>
      </c>
      <c r="BT71" s="95">
        <f t="shared" si="48"/>
        <v>0</v>
      </c>
      <c r="BU71" s="95">
        <f t="shared" si="48"/>
        <v>0</v>
      </c>
      <c r="BV71" s="95">
        <f t="shared" si="48"/>
        <v>0</v>
      </c>
      <c r="BW71" s="95">
        <f t="shared" si="48"/>
        <v>0</v>
      </c>
      <c r="BX71" s="95">
        <f t="shared" si="48"/>
        <v>0</v>
      </c>
      <c r="BY71" s="95">
        <f t="shared" si="48"/>
        <v>0</v>
      </c>
      <c r="BZ71" s="95">
        <f t="shared" si="48"/>
        <v>0</v>
      </c>
      <c r="CA71" s="101"/>
    </row>
    <row r="72" spans="1:79" x14ac:dyDescent="0.25">
      <c r="A72" s="60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73"/>
      <c r="AK72" s="61"/>
      <c r="AL72" s="73"/>
      <c r="AM72" s="61"/>
      <c r="AN72" s="61"/>
      <c r="AO72" s="61"/>
      <c r="AP72" s="61"/>
      <c r="AQ72" s="61"/>
      <c r="AR72" s="61"/>
      <c r="AS72" s="73"/>
      <c r="AT72" s="61"/>
      <c r="AU72" s="61"/>
      <c r="AV72" s="61"/>
      <c r="AW72" s="61"/>
      <c r="AX72" s="61"/>
      <c r="AY72" s="61"/>
      <c r="AZ72" s="61"/>
      <c r="BA72" s="73"/>
      <c r="BB72" s="73"/>
      <c r="BC72" s="61"/>
      <c r="BD72" s="61"/>
      <c r="BE72" s="61"/>
      <c r="BF72" s="61"/>
      <c r="BG72" s="61"/>
      <c r="BH72" s="60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</row>
    <row r="73" spans="1:79" s="59" customFormat="1" x14ac:dyDescent="0.25">
      <c r="A73" s="103" t="s">
        <v>175</v>
      </c>
      <c r="B73" s="104"/>
      <c r="C73" s="105">
        <v>43831</v>
      </c>
      <c r="D73" s="105">
        <v>43862</v>
      </c>
      <c r="E73" s="105">
        <v>43891</v>
      </c>
      <c r="F73" s="105">
        <v>43922</v>
      </c>
      <c r="G73" s="105">
        <v>43952</v>
      </c>
      <c r="H73" s="105">
        <v>43983</v>
      </c>
      <c r="I73" s="105">
        <v>44013</v>
      </c>
      <c r="J73" s="105">
        <v>44044</v>
      </c>
      <c r="K73" s="105">
        <v>44075</v>
      </c>
      <c r="L73" s="105">
        <v>44105</v>
      </c>
      <c r="M73" s="105">
        <v>44136</v>
      </c>
      <c r="N73" s="105">
        <v>44166</v>
      </c>
      <c r="O73" s="104">
        <v>0</v>
      </c>
      <c r="P73" s="105">
        <v>44197</v>
      </c>
      <c r="Q73" s="105">
        <v>44228</v>
      </c>
      <c r="R73" s="105">
        <v>44256</v>
      </c>
      <c r="S73" s="105">
        <v>44287</v>
      </c>
      <c r="T73" s="105">
        <v>44317</v>
      </c>
      <c r="U73" s="105">
        <v>44348</v>
      </c>
      <c r="V73" s="105">
        <v>44378</v>
      </c>
      <c r="W73" s="105">
        <v>44409</v>
      </c>
      <c r="X73" s="105">
        <v>44440</v>
      </c>
      <c r="Y73" s="105">
        <v>44470</v>
      </c>
      <c r="Z73" s="105">
        <v>44501</v>
      </c>
      <c r="AA73" s="105">
        <v>44531</v>
      </c>
      <c r="AB73" s="104"/>
      <c r="AC73" s="105">
        <v>44562</v>
      </c>
      <c r="AD73" s="105">
        <v>44593</v>
      </c>
      <c r="AE73" s="105">
        <v>44621</v>
      </c>
      <c r="AF73" s="105">
        <v>44652</v>
      </c>
      <c r="AG73" s="105">
        <v>44682</v>
      </c>
      <c r="AH73" s="105">
        <v>44713</v>
      </c>
      <c r="AI73" s="105" t="s">
        <v>103</v>
      </c>
      <c r="AJ73" s="106" t="s">
        <v>3</v>
      </c>
      <c r="AK73" s="105" t="s">
        <v>105</v>
      </c>
      <c r="AL73" s="106"/>
      <c r="AM73" s="105">
        <v>44743</v>
      </c>
      <c r="AN73" s="105">
        <v>44774</v>
      </c>
      <c r="AO73" s="105">
        <v>44805</v>
      </c>
      <c r="AP73" s="105">
        <v>44835</v>
      </c>
      <c r="AQ73" s="105">
        <v>44866</v>
      </c>
      <c r="AR73" s="105">
        <v>44896</v>
      </c>
      <c r="AS73" s="107"/>
      <c r="AT73" s="41" t="e">
        <f t="shared" ref="AT73:BD73" ca="1" si="49">AT$4</f>
        <v>#NAME?</v>
      </c>
      <c r="AU73" s="41" t="e">
        <f t="shared" ca="1" si="49"/>
        <v>#NAME?</v>
      </c>
      <c r="AV73" s="41" t="e">
        <f t="shared" ca="1" si="49"/>
        <v>#NAME?</v>
      </c>
      <c r="AW73" s="41" t="e">
        <f t="shared" ca="1" si="49"/>
        <v>#NAME?</v>
      </c>
      <c r="AX73" s="41" t="e">
        <f t="shared" ca="1" si="49"/>
        <v>#NAME?</v>
      </c>
      <c r="AY73" s="41" t="e">
        <f t="shared" ca="1" si="49"/>
        <v>#NAME?</v>
      </c>
      <c r="AZ73" s="41" t="e">
        <f t="shared" ca="1" si="49"/>
        <v>#NAME?</v>
      </c>
      <c r="BA73" s="42" t="str">
        <f t="shared" si="49"/>
        <v>1 - 24 de Ago-23</v>
      </c>
      <c r="BB73" s="42" t="str">
        <f t="shared" si="49"/>
        <v>24 - 31 de Ago-23</v>
      </c>
      <c r="BC73" s="41" t="e">
        <f t="shared" ca="1" si="49"/>
        <v>#NAME?</v>
      </c>
      <c r="BD73" s="41" t="e">
        <f t="shared" ca="1" si="49"/>
        <v>#NAME?</v>
      </c>
      <c r="BE73" s="41"/>
      <c r="BF73" s="41" t="str">
        <f>BF$4</f>
        <v>01 - 15-Out-2023</v>
      </c>
      <c r="BG73" s="41" t="e">
        <f ca="1">BG$4</f>
        <v>#NAME?</v>
      </c>
      <c r="BH73" s="108" t="s">
        <v>176</v>
      </c>
      <c r="BI73" s="109"/>
      <c r="BJ73" s="109"/>
      <c r="BK73" s="63" t="str">
        <f t="shared" ref="BK73:BZ73" si="50">BK$4</f>
        <v>16 - 31-Out-2023</v>
      </c>
      <c r="BL73" s="109"/>
      <c r="BM73" s="63">
        <f t="shared" si="50"/>
        <v>45200</v>
      </c>
      <c r="BN73" s="44" t="e">
        <f t="shared" ca="1" si="50"/>
        <v>#NAME?</v>
      </c>
      <c r="BO73" s="44" t="e">
        <f t="shared" ca="1" si="50"/>
        <v>#NAME?</v>
      </c>
      <c r="BP73" s="58" t="e">
        <f t="shared" ca="1" si="50"/>
        <v>#NAME?</v>
      </c>
      <c r="BQ73" s="58" t="e">
        <f t="shared" ca="1" si="50"/>
        <v>#NAME?</v>
      </c>
      <c r="BR73" s="58" t="e">
        <f t="shared" ca="1" si="50"/>
        <v>#NAME?</v>
      </c>
      <c r="BS73" s="58" t="e">
        <f t="shared" ca="1" si="50"/>
        <v>#NAME?</v>
      </c>
      <c r="BT73" s="58" t="e">
        <f t="shared" ca="1" si="50"/>
        <v>#NAME?</v>
      </c>
      <c r="BU73" s="58" t="e">
        <f t="shared" ca="1" si="50"/>
        <v>#NAME?</v>
      </c>
      <c r="BV73" s="58" t="e">
        <f t="shared" ca="1" si="50"/>
        <v>#NAME?</v>
      </c>
      <c r="BW73" s="58" t="e">
        <f t="shared" ca="1" si="50"/>
        <v>#NAME?</v>
      </c>
      <c r="BX73" s="58" t="e">
        <f t="shared" ca="1" si="50"/>
        <v>#NAME?</v>
      </c>
      <c r="BY73" s="58" t="e">
        <f t="shared" ca="1" si="50"/>
        <v>#NAME?</v>
      </c>
      <c r="BZ73" s="58" t="e">
        <f t="shared" ca="1" si="50"/>
        <v>#NAME?</v>
      </c>
    </row>
    <row r="74" spans="1:79" s="24" customFormat="1" x14ac:dyDescent="0.25">
      <c r="A74" s="18" t="s">
        <v>177</v>
      </c>
      <c r="B74" s="110" t="s">
        <v>178</v>
      </c>
      <c r="C74" s="33">
        <v>0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42</v>
      </c>
      <c r="M74" s="33">
        <v>34</v>
      </c>
      <c r="N74" s="33">
        <v>41</v>
      </c>
      <c r="O74" s="110" t="s">
        <v>178</v>
      </c>
      <c r="P74" s="33">
        <v>35</v>
      </c>
      <c r="Q74" s="33">
        <v>23</v>
      </c>
      <c r="R74" s="33">
        <v>15</v>
      </c>
      <c r="S74" s="33">
        <v>16</v>
      </c>
      <c r="T74" s="33">
        <v>9</v>
      </c>
      <c r="U74" s="33">
        <v>23</v>
      </c>
      <c r="V74" s="33">
        <v>23</v>
      </c>
      <c r="W74" s="33">
        <v>18</v>
      </c>
      <c r="X74" s="33">
        <v>32</v>
      </c>
      <c r="Y74" s="33">
        <v>21</v>
      </c>
      <c r="Z74" s="33">
        <v>24</v>
      </c>
      <c r="AA74" s="33">
        <v>29</v>
      </c>
      <c r="AB74" s="110"/>
      <c r="AC74" s="33">
        <v>35</v>
      </c>
      <c r="AD74" s="33">
        <v>31</v>
      </c>
      <c r="AE74" s="33">
        <v>34</v>
      </c>
      <c r="AF74" s="33">
        <v>35</v>
      </c>
      <c r="AG74" s="33">
        <v>26</v>
      </c>
      <c r="AH74" s="33">
        <v>36</v>
      </c>
      <c r="AI74" s="33">
        <v>4</v>
      </c>
      <c r="AJ74" s="33"/>
      <c r="AK74" s="33">
        <v>19</v>
      </c>
      <c r="AL74" s="33"/>
      <c r="AM74" s="33">
        <v>23</v>
      </c>
      <c r="AN74" s="33">
        <v>27</v>
      </c>
      <c r="AO74" s="33">
        <v>22</v>
      </c>
      <c r="AP74" s="33">
        <v>11</v>
      </c>
      <c r="AQ74" s="33">
        <v>85</v>
      </c>
      <c r="AR74" s="33">
        <v>76</v>
      </c>
      <c r="AS74" s="111" t="s">
        <v>178</v>
      </c>
      <c r="AT74" s="33">
        <v>34</v>
      </c>
      <c r="AU74" s="33">
        <v>20</v>
      </c>
      <c r="AV74" s="33">
        <v>29</v>
      </c>
      <c r="AW74" s="33">
        <v>27</v>
      </c>
      <c r="AX74" s="33">
        <v>22</v>
      </c>
      <c r="AY74" s="33">
        <v>28</v>
      </c>
      <c r="AZ74" s="33">
        <v>27</v>
      </c>
      <c r="BA74" s="33">
        <v>16</v>
      </c>
      <c r="BB74" s="33">
        <f t="shared" ref="BB74:BB79" si="51">BC74-BA74</f>
        <v>4</v>
      </c>
      <c r="BC74" s="33">
        <v>20</v>
      </c>
      <c r="BD74" s="33">
        <v>30</v>
      </c>
      <c r="BE74" s="33"/>
      <c r="BF74" s="33">
        <v>10</v>
      </c>
      <c r="BG74" s="33">
        <v>23</v>
      </c>
      <c r="BH74" s="112" t="s">
        <v>177</v>
      </c>
      <c r="BI74" s="113"/>
      <c r="BJ74" s="113"/>
      <c r="BK74" s="33">
        <f t="shared" ref="BK74:BK79" si="52">BG74-BF74</f>
        <v>13</v>
      </c>
      <c r="BL74" s="113"/>
      <c r="BM74" s="33">
        <f t="shared" ref="BM74:BM79" si="53">BG74</f>
        <v>23</v>
      </c>
      <c r="BN74" s="114">
        <v>18</v>
      </c>
      <c r="BO74" s="33">
        <v>19</v>
      </c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</row>
    <row r="75" spans="1:79" s="24" customFormat="1" x14ac:dyDescent="0.25">
      <c r="A75" s="29" t="s">
        <v>179</v>
      </c>
      <c r="B75" s="110" t="s">
        <v>180</v>
      </c>
      <c r="C75" s="33">
        <v>0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745</v>
      </c>
      <c r="M75" s="33">
        <v>683</v>
      </c>
      <c r="N75" s="33">
        <v>688</v>
      </c>
      <c r="O75" s="110" t="s">
        <v>180</v>
      </c>
      <c r="P75" s="33">
        <v>725</v>
      </c>
      <c r="Q75" s="33">
        <v>557</v>
      </c>
      <c r="R75" s="33">
        <v>411</v>
      </c>
      <c r="S75" s="33">
        <v>420</v>
      </c>
      <c r="T75" s="33">
        <v>424</v>
      </c>
      <c r="U75" s="33">
        <v>472</v>
      </c>
      <c r="V75" s="33">
        <v>454</v>
      </c>
      <c r="W75" s="33">
        <v>562</v>
      </c>
      <c r="X75" s="33">
        <v>661</v>
      </c>
      <c r="Y75" s="33">
        <v>568</v>
      </c>
      <c r="Z75" s="33">
        <v>541</v>
      </c>
      <c r="AA75" s="33">
        <v>628</v>
      </c>
      <c r="AB75" s="110"/>
      <c r="AC75" s="33">
        <v>777</v>
      </c>
      <c r="AD75" s="33">
        <v>541</v>
      </c>
      <c r="AE75" s="33">
        <v>639</v>
      </c>
      <c r="AF75" s="33">
        <v>730</v>
      </c>
      <c r="AG75" s="33">
        <v>521</v>
      </c>
      <c r="AH75" s="33">
        <v>582</v>
      </c>
      <c r="AI75" s="33">
        <v>109</v>
      </c>
      <c r="AJ75" s="33"/>
      <c r="AK75" s="33">
        <v>233</v>
      </c>
      <c r="AL75" s="33"/>
      <c r="AM75" s="33">
        <v>342</v>
      </c>
      <c r="AN75" s="33">
        <v>459</v>
      </c>
      <c r="AO75" s="33">
        <v>463</v>
      </c>
      <c r="AP75" s="33">
        <v>483</v>
      </c>
      <c r="AQ75" s="33">
        <v>484</v>
      </c>
      <c r="AR75" s="33">
        <v>489</v>
      </c>
      <c r="AS75" s="111" t="s">
        <v>180</v>
      </c>
      <c r="AT75" s="33">
        <v>534</v>
      </c>
      <c r="AU75" s="33">
        <v>512</v>
      </c>
      <c r="AV75" s="33">
        <v>868</v>
      </c>
      <c r="AW75" s="33">
        <v>925</v>
      </c>
      <c r="AX75" s="33">
        <v>769</v>
      </c>
      <c r="AY75" s="33">
        <v>463</v>
      </c>
      <c r="AZ75" s="33">
        <v>571</v>
      </c>
      <c r="BA75" s="33">
        <v>452</v>
      </c>
      <c r="BB75" s="33">
        <f t="shared" si="51"/>
        <v>164</v>
      </c>
      <c r="BC75" s="33">
        <v>616</v>
      </c>
      <c r="BD75" s="33">
        <v>681</v>
      </c>
      <c r="BE75" s="33"/>
      <c r="BF75" s="33">
        <v>323</v>
      </c>
      <c r="BG75" s="33">
        <v>760</v>
      </c>
      <c r="BH75" s="112" t="s">
        <v>179</v>
      </c>
      <c r="BI75" s="113"/>
      <c r="BJ75" s="113"/>
      <c r="BK75" s="33">
        <f t="shared" si="52"/>
        <v>437</v>
      </c>
      <c r="BL75" s="113"/>
      <c r="BM75" s="33">
        <f t="shared" si="53"/>
        <v>760</v>
      </c>
      <c r="BN75" s="114">
        <v>927</v>
      </c>
      <c r="BO75" s="33">
        <v>895</v>
      </c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</row>
    <row r="76" spans="1:79" s="24" customFormat="1" x14ac:dyDescent="0.25">
      <c r="A76" s="29" t="s">
        <v>181</v>
      </c>
      <c r="B76" s="110" t="s">
        <v>182</v>
      </c>
      <c r="C76" s="33">
        <v>0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1293</v>
      </c>
      <c r="M76" s="33">
        <v>1393</v>
      </c>
      <c r="N76" s="33">
        <v>1265</v>
      </c>
      <c r="O76" s="110" t="s">
        <v>182</v>
      </c>
      <c r="P76" s="33">
        <v>1402</v>
      </c>
      <c r="Q76" s="33">
        <v>1079</v>
      </c>
      <c r="R76" s="33">
        <v>881</v>
      </c>
      <c r="S76" s="33">
        <v>881</v>
      </c>
      <c r="T76" s="33">
        <v>1095</v>
      </c>
      <c r="U76" s="33">
        <v>1076</v>
      </c>
      <c r="V76" s="33">
        <v>874</v>
      </c>
      <c r="W76" s="33">
        <v>1329</v>
      </c>
      <c r="X76" s="33">
        <v>1352</v>
      </c>
      <c r="Y76" s="33">
        <v>1246</v>
      </c>
      <c r="Z76" s="33">
        <v>1369</v>
      </c>
      <c r="AA76" s="33">
        <v>1734</v>
      </c>
      <c r="AB76" s="110"/>
      <c r="AC76" s="33">
        <v>1759</v>
      </c>
      <c r="AD76" s="33">
        <v>1480</v>
      </c>
      <c r="AE76" s="33">
        <v>2161</v>
      </c>
      <c r="AF76" s="33">
        <v>2131</v>
      </c>
      <c r="AG76" s="33">
        <v>1780</v>
      </c>
      <c r="AH76" s="33">
        <v>1459</v>
      </c>
      <c r="AI76" s="33">
        <v>461</v>
      </c>
      <c r="AJ76" s="33"/>
      <c r="AK76" s="33">
        <v>723</v>
      </c>
      <c r="AL76" s="33"/>
      <c r="AM76" s="33">
        <v>1184</v>
      </c>
      <c r="AN76" s="33">
        <v>1258</v>
      </c>
      <c r="AO76" s="33">
        <v>1450</v>
      </c>
      <c r="AP76" s="33">
        <v>1674</v>
      </c>
      <c r="AQ76" s="33">
        <v>1511</v>
      </c>
      <c r="AR76" s="33">
        <v>1587</v>
      </c>
      <c r="AS76" s="111" t="s">
        <v>182</v>
      </c>
      <c r="AT76" s="33">
        <v>1768</v>
      </c>
      <c r="AU76" s="33">
        <v>2083</v>
      </c>
      <c r="AV76" s="33">
        <v>2329</v>
      </c>
      <c r="AW76" s="33">
        <v>2582</v>
      </c>
      <c r="AX76" s="33">
        <v>2180</v>
      </c>
      <c r="AY76" s="33">
        <v>1516</v>
      </c>
      <c r="AZ76" s="33">
        <v>1750</v>
      </c>
      <c r="BA76" s="33">
        <v>1327</v>
      </c>
      <c r="BB76" s="33">
        <f t="shared" si="51"/>
        <v>382</v>
      </c>
      <c r="BC76" s="33">
        <v>1709</v>
      </c>
      <c r="BD76" s="33">
        <v>1717</v>
      </c>
      <c r="BE76" s="33"/>
      <c r="BF76" s="33">
        <v>875</v>
      </c>
      <c r="BG76" s="33">
        <v>2051</v>
      </c>
      <c r="BH76" s="112" t="s">
        <v>181</v>
      </c>
      <c r="BI76" s="113"/>
      <c r="BJ76" s="113"/>
      <c r="BK76" s="33">
        <f t="shared" si="52"/>
        <v>1176</v>
      </c>
      <c r="BL76" s="113"/>
      <c r="BM76" s="33">
        <f t="shared" si="53"/>
        <v>2051</v>
      </c>
      <c r="BN76" s="114">
        <v>1993</v>
      </c>
      <c r="BO76" s="33">
        <v>2101</v>
      </c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</row>
    <row r="77" spans="1:79" s="24" customFormat="1" x14ac:dyDescent="0.25">
      <c r="A77" s="29" t="s">
        <v>183</v>
      </c>
      <c r="B77" s="110" t="s">
        <v>184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649</v>
      </c>
      <c r="M77" s="33">
        <v>835</v>
      </c>
      <c r="N77" s="33">
        <v>1228</v>
      </c>
      <c r="O77" s="110" t="s">
        <v>184</v>
      </c>
      <c r="P77" s="33">
        <v>1428</v>
      </c>
      <c r="Q77" s="33">
        <v>1336</v>
      </c>
      <c r="R77" s="33">
        <v>1063</v>
      </c>
      <c r="S77" s="33">
        <v>1004</v>
      </c>
      <c r="T77" s="33">
        <v>1378</v>
      </c>
      <c r="U77" s="33">
        <v>1628</v>
      </c>
      <c r="V77" s="33">
        <v>1424</v>
      </c>
      <c r="W77" s="33">
        <v>1474</v>
      </c>
      <c r="X77" s="33">
        <v>1585</v>
      </c>
      <c r="Y77" s="33">
        <v>1679</v>
      </c>
      <c r="Z77" s="33">
        <v>2074</v>
      </c>
      <c r="AA77" s="33">
        <v>2791</v>
      </c>
      <c r="AB77" s="110"/>
      <c r="AC77" s="33">
        <v>2946</v>
      </c>
      <c r="AD77" s="33">
        <v>2127</v>
      </c>
      <c r="AE77" s="33">
        <v>2449</v>
      </c>
      <c r="AF77" s="33">
        <v>2368</v>
      </c>
      <c r="AG77" s="33">
        <v>2863</v>
      </c>
      <c r="AH77" s="33">
        <v>3156</v>
      </c>
      <c r="AI77" s="33">
        <v>992</v>
      </c>
      <c r="AJ77" s="33"/>
      <c r="AK77" s="33">
        <v>1797</v>
      </c>
      <c r="AL77" s="33"/>
      <c r="AM77" s="33">
        <v>2789</v>
      </c>
      <c r="AN77" s="33">
        <v>3094</v>
      </c>
      <c r="AO77" s="33">
        <v>3070</v>
      </c>
      <c r="AP77" s="33">
        <v>3175</v>
      </c>
      <c r="AQ77" s="33">
        <v>3524</v>
      </c>
      <c r="AR77" s="33">
        <v>3746</v>
      </c>
      <c r="AS77" s="111" t="s">
        <v>184</v>
      </c>
      <c r="AT77" s="33">
        <v>3826</v>
      </c>
      <c r="AU77" s="33">
        <v>3920</v>
      </c>
      <c r="AV77" s="33">
        <v>4441</v>
      </c>
      <c r="AW77" s="33">
        <v>3758</v>
      </c>
      <c r="AX77" s="33">
        <v>3257</v>
      </c>
      <c r="AY77" s="33">
        <v>2959</v>
      </c>
      <c r="AZ77" s="33">
        <v>2744</v>
      </c>
      <c r="BA77" s="33">
        <v>2009</v>
      </c>
      <c r="BB77" s="33">
        <f t="shared" si="51"/>
        <v>632</v>
      </c>
      <c r="BC77" s="33">
        <v>2641</v>
      </c>
      <c r="BD77" s="33">
        <v>2881</v>
      </c>
      <c r="BE77" s="33"/>
      <c r="BF77" s="33">
        <v>1459</v>
      </c>
      <c r="BG77" s="33">
        <v>2960</v>
      </c>
      <c r="BH77" s="112" t="s">
        <v>183</v>
      </c>
      <c r="BI77" s="113"/>
      <c r="BJ77" s="113"/>
      <c r="BK77" s="33">
        <f t="shared" si="52"/>
        <v>1501</v>
      </c>
      <c r="BL77" s="113"/>
      <c r="BM77" s="33">
        <f t="shared" si="53"/>
        <v>2960</v>
      </c>
      <c r="BN77" s="114">
        <v>2384</v>
      </c>
      <c r="BO77" s="33">
        <v>2591</v>
      </c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</row>
    <row r="78" spans="1:79" s="24" customFormat="1" x14ac:dyDescent="0.25">
      <c r="A78" s="29" t="s">
        <v>185</v>
      </c>
      <c r="B78" s="110" t="s">
        <v>186</v>
      </c>
      <c r="C78" s="33">
        <v>0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46</v>
      </c>
      <c r="M78" s="33">
        <v>19</v>
      </c>
      <c r="N78" s="33">
        <v>126</v>
      </c>
      <c r="O78" s="110" t="s">
        <v>186</v>
      </c>
      <c r="P78" s="33">
        <v>29</v>
      </c>
      <c r="Q78" s="33">
        <v>15</v>
      </c>
      <c r="R78" s="33">
        <v>151</v>
      </c>
      <c r="S78" s="33">
        <v>68</v>
      </c>
      <c r="T78" s="33">
        <v>51</v>
      </c>
      <c r="U78" s="33">
        <v>12</v>
      </c>
      <c r="V78" s="33">
        <v>87</v>
      </c>
      <c r="W78" s="33">
        <v>40</v>
      </c>
      <c r="X78" s="33">
        <v>39</v>
      </c>
      <c r="Y78" s="33">
        <v>10</v>
      </c>
      <c r="Z78" s="33">
        <v>6</v>
      </c>
      <c r="AA78" s="33">
        <v>6</v>
      </c>
      <c r="AB78" s="110"/>
      <c r="AC78" s="33">
        <v>25</v>
      </c>
      <c r="AD78" s="33">
        <v>47</v>
      </c>
      <c r="AE78" s="33">
        <v>3</v>
      </c>
      <c r="AF78" s="33">
        <v>8</v>
      </c>
      <c r="AG78" s="33">
        <v>4</v>
      </c>
      <c r="AH78" s="33">
        <v>22</v>
      </c>
      <c r="AI78" s="33">
        <v>39</v>
      </c>
      <c r="AJ78" s="33"/>
      <c r="AK78" s="33">
        <v>96</v>
      </c>
      <c r="AL78" s="33"/>
      <c r="AM78" s="33">
        <v>135</v>
      </c>
      <c r="AN78" s="33">
        <v>45</v>
      </c>
      <c r="AO78" s="33">
        <v>29</v>
      </c>
      <c r="AP78" s="33">
        <v>19</v>
      </c>
      <c r="AQ78" s="33">
        <v>33</v>
      </c>
      <c r="AR78" s="33">
        <v>35</v>
      </c>
      <c r="AS78" s="111" t="s">
        <v>186</v>
      </c>
      <c r="AT78" s="33">
        <v>38</v>
      </c>
      <c r="AU78" s="33">
        <v>6</v>
      </c>
      <c r="AV78" s="33">
        <v>9</v>
      </c>
      <c r="AW78" s="33">
        <v>12</v>
      </c>
      <c r="AX78" s="33">
        <v>11</v>
      </c>
      <c r="AY78" s="33">
        <v>110</v>
      </c>
      <c r="AZ78" s="33">
        <v>33</v>
      </c>
      <c r="BA78" s="33">
        <v>9</v>
      </c>
      <c r="BB78" s="33">
        <f t="shared" si="51"/>
        <v>15</v>
      </c>
      <c r="BC78" s="33">
        <v>24</v>
      </c>
      <c r="BD78" s="33">
        <v>57</v>
      </c>
      <c r="BE78" s="33"/>
      <c r="BF78" s="33">
        <v>16</v>
      </c>
      <c r="BG78" s="33">
        <v>32</v>
      </c>
      <c r="BH78" s="112" t="s">
        <v>185</v>
      </c>
      <c r="BI78" s="113"/>
      <c r="BJ78" s="113"/>
      <c r="BK78" s="33">
        <f t="shared" si="52"/>
        <v>16</v>
      </c>
      <c r="BL78" s="113"/>
      <c r="BM78" s="33">
        <f t="shared" si="53"/>
        <v>32</v>
      </c>
      <c r="BN78" s="114">
        <v>17</v>
      </c>
      <c r="BO78" s="33">
        <v>59</v>
      </c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</row>
    <row r="79" spans="1:79" s="24" customFormat="1" x14ac:dyDescent="0.25">
      <c r="A79" s="29" t="s">
        <v>187</v>
      </c>
      <c r="B79" s="115" t="s">
        <v>188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106</v>
      </c>
      <c r="M79" s="33">
        <v>114</v>
      </c>
      <c r="N79" s="33">
        <v>141</v>
      </c>
      <c r="O79" s="115" t="s">
        <v>188</v>
      </c>
      <c r="P79" s="33">
        <v>107</v>
      </c>
      <c r="Q79" s="33">
        <v>90</v>
      </c>
      <c r="R79" s="33">
        <v>152</v>
      </c>
      <c r="S79" s="33">
        <v>185</v>
      </c>
      <c r="T79" s="33">
        <v>146</v>
      </c>
      <c r="U79" s="33">
        <v>176</v>
      </c>
      <c r="V79" s="33">
        <v>557</v>
      </c>
      <c r="W79" s="33">
        <v>172</v>
      </c>
      <c r="X79" s="33">
        <v>150</v>
      </c>
      <c r="Y79" s="33">
        <v>410</v>
      </c>
      <c r="Z79" s="33">
        <v>121</v>
      </c>
      <c r="AA79" s="33">
        <v>186</v>
      </c>
      <c r="AB79" s="110"/>
      <c r="AC79" s="33">
        <v>100</v>
      </c>
      <c r="AD79" s="33">
        <v>93</v>
      </c>
      <c r="AE79" s="33">
        <v>90</v>
      </c>
      <c r="AF79" s="33">
        <v>132</v>
      </c>
      <c r="AG79" s="33">
        <v>8</v>
      </c>
      <c r="AH79" s="33">
        <v>20</v>
      </c>
      <c r="AI79" s="33">
        <v>0</v>
      </c>
      <c r="AJ79" s="33"/>
      <c r="AK79" s="33">
        <v>12</v>
      </c>
      <c r="AL79" s="33"/>
      <c r="AM79" s="33">
        <v>12</v>
      </c>
      <c r="AN79" s="33">
        <v>138</v>
      </c>
      <c r="AO79" s="33">
        <v>157</v>
      </c>
      <c r="AP79" s="33">
        <v>157</v>
      </c>
      <c r="AQ79" s="33">
        <v>121</v>
      </c>
      <c r="AR79" s="33">
        <v>249</v>
      </c>
      <c r="AS79" s="116" t="s">
        <v>188</v>
      </c>
      <c r="AT79" s="33">
        <v>199</v>
      </c>
      <c r="AU79" s="33">
        <v>178</v>
      </c>
      <c r="AV79" s="33">
        <v>178</v>
      </c>
      <c r="AW79" s="33">
        <v>173</v>
      </c>
      <c r="AX79" s="33">
        <v>188</v>
      </c>
      <c r="AY79" s="33">
        <v>264</v>
      </c>
      <c r="AZ79" s="33">
        <v>233</v>
      </c>
      <c r="BA79" s="33">
        <v>168</v>
      </c>
      <c r="BB79" s="33">
        <f t="shared" si="51"/>
        <v>80</v>
      </c>
      <c r="BC79" s="33">
        <v>248</v>
      </c>
      <c r="BD79" s="33">
        <v>239</v>
      </c>
      <c r="BE79" s="33"/>
      <c r="BF79" s="33">
        <v>136</v>
      </c>
      <c r="BG79" s="33">
        <v>262</v>
      </c>
      <c r="BH79" s="112" t="s">
        <v>187</v>
      </c>
      <c r="BI79" s="113"/>
      <c r="BJ79" s="113"/>
      <c r="BK79" s="33">
        <f t="shared" si="52"/>
        <v>126</v>
      </c>
      <c r="BL79" s="113"/>
      <c r="BM79" s="33">
        <f t="shared" si="53"/>
        <v>262</v>
      </c>
      <c r="BN79" s="114">
        <v>383</v>
      </c>
      <c r="BO79" s="33">
        <v>165</v>
      </c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</row>
    <row r="80" spans="1:79" s="102" customFormat="1" x14ac:dyDescent="0.25">
      <c r="A80" s="117" t="s">
        <v>128</v>
      </c>
      <c r="B80" s="118"/>
      <c r="C80" s="119">
        <v>0</v>
      </c>
      <c r="D80" s="119">
        <v>0</v>
      </c>
      <c r="E80" s="119">
        <v>0</v>
      </c>
      <c r="F80" s="119">
        <v>0</v>
      </c>
      <c r="G80" s="119">
        <v>0</v>
      </c>
      <c r="H80" s="119">
        <v>0</v>
      </c>
      <c r="I80" s="119">
        <v>0</v>
      </c>
      <c r="J80" s="119">
        <v>0</v>
      </c>
      <c r="K80" s="119">
        <v>0</v>
      </c>
      <c r="L80" s="119">
        <v>2881</v>
      </c>
      <c r="M80" s="119">
        <v>3078</v>
      </c>
      <c r="N80" s="119">
        <v>3489</v>
      </c>
      <c r="O80" s="118"/>
      <c r="P80" s="119">
        <v>3726</v>
      </c>
      <c r="Q80" s="119">
        <v>3100</v>
      </c>
      <c r="R80" s="119">
        <v>2673</v>
      </c>
      <c r="S80" s="119">
        <v>2574</v>
      </c>
      <c r="T80" s="119">
        <v>3103</v>
      </c>
      <c r="U80" s="119">
        <v>3387</v>
      </c>
      <c r="V80" s="119">
        <v>3419</v>
      </c>
      <c r="W80" s="119">
        <v>3595</v>
      </c>
      <c r="X80" s="119">
        <v>3819</v>
      </c>
      <c r="Y80" s="119">
        <v>3934</v>
      </c>
      <c r="Z80" s="119">
        <v>4135</v>
      </c>
      <c r="AA80" s="119">
        <v>5374</v>
      </c>
      <c r="AB80" s="118"/>
      <c r="AC80" s="119">
        <v>5642</v>
      </c>
      <c r="AD80" s="119">
        <v>4319</v>
      </c>
      <c r="AE80" s="119">
        <v>5376</v>
      </c>
      <c r="AF80" s="119">
        <v>5404</v>
      </c>
      <c r="AG80" s="119">
        <v>5202</v>
      </c>
      <c r="AH80" s="119">
        <v>5275</v>
      </c>
      <c r="AI80" s="119">
        <v>1605</v>
      </c>
      <c r="AJ80" s="119">
        <v>0</v>
      </c>
      <c r="AK80" s="119">
        <v>2880</v>
      </c>
      <c r="AL80" s="119"/>
      <c r="AM80" s="119">
        <v>4485</v>
      </c>
      <c r="AN80" s="119">
        <v>5021</v>
      </c>
      <c r="AO80" s="119">
        <v>5191</v>
      </c>
      <c r="AP80" s="119">
        <v>5519</v>
      </c>
      <c r="AQ80" s="119">
        <v>5758</v>
      </c>
      <c r="AR80" s="119">
        <v>6182</v>
      </c>
      <c r="AS80" s="120"/>
      <c r="AT80" s="68">
        <f t="shared" ref="AT80:BZ80" si="54">SUM(AT74:AT79)</f>
        <v>6399</v>
      </c>
      <c r="AU80" s="68">
        <f t="shared" si="54"/>
        <v>6719</v>
      </c>
      <c r="AV80" s="68">
        <f t="shared" si="54"/>
        <v>7854</v>
      </c>
      <c r="AW80" s="68">
        <f t="shared" si="54"/>
        <v>7477</v>
      </c>
      <c r="AX80" s="68">
        <f t="shared" si="54"/>
        <v>6427</v>
      </c>
      <c r="AY80" s="68">
        <f t="shared" si="54"/>
        <v>5340</v>
      </c>
      <c r="AZ80" s="68">
        <f t="shared" si="54"/>
        <v>5358</v>
      </c>
      <c r="BA80" s="68">
        <f t="shared" si="54"/>
        <v>3981</v>
      </c>
      <c r="BB80" s="68">
        <f t="shared" si="54"/>
        <v>1277</v>
      </c>
      <c r="BC80" s="68">
        <f t="shared" si="54"/>
        <v>5258</v>
      </c>
      <c r="BD80" s="68">
        <f t="shared" si="54"/>
        <v>5605</v>
      </c>
      <c r="BE80" s="68"/>
      <c r="BF80" s="68">
        <f>SUM(BF74:BF79)</f>
        <v>2819</v>
      </c>
      <c r="BG80" s="68">
        <f t="shared" si="54"/>
        <v>6088</v>
      </c>
      <c r="BH80" s="121" t="s">
        <v>128</v>
      </c>
      <c r="BI80" s="120"/>
      <c r="BJ80" s="120"/>
      <c r="BK80" s="68">
        <f>SUM(BK74:BK79)</f>
        <v>3269</v>
      </c>
      <c r="BL80" s="120"/>
      <c r="BM80" s="68">
        <f t="shared" si="54"/>
        <v>6088</v>
      </c>
      <c r="BN80" s="68">
        <f t="shared" si="54"/>
        <v>5722</v>
      </c>
      <c r="BO80" s="68">
        <f t="shared" si="54"/>
        <v>5830</v>
      </c>
      <c r="BP80" s="68">
        <f t="shared" si="54"/>
        <v>0</v>
      </c>
      <c r="BQ80" s="68">
        <f t="shared" si="54"/>
        <v>0</v>
      </c>
      <c r="BR80" s="68">
        <f t="shared" si="54"/>
        <v>0</v>
      </c>
      <c r="BS80" s="68">
        <f t="shared" si="54"/>
        <v>0</v>
      </c>
      <c r="BT80" s="68">
        <f t="shared" si="54"/>
        <v>0</v>
      </c>
      <c r="BU80" s="68">
        <f t="shared" si="54"/>
        <v>0</v>
      </c>
      <c r="BV80" s="68">
        <f t="shared" si="54"/>
        <v>0</v>
      </c>
      <c r="BW80" s="68">
        <f t="shared" si="54"/>
        <v>0</v>
      </c>
      <c r="BX80" s="68">
        <f t="shared" si="54"/>
        <v>0</v>
      </c>
      <c r="BY80" s="68">
        <f t="shared" si="54"/>
        <v>0</v>
      </c>
      <c r="BZ80" s="68">
        <f t="shared" si="54"/>
        <v>0</v>
      </c>
    </row>
    <row r="81" spans="1:78" x14ac:dyDescent="0.25">
      <c r="A81" s="60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73"/>
      <c r="AK81" s="61"/>
      <c r="AL81" s="73"/>
      <c r="AM81" s="61"/>
      <c r="AN81" s="61"/>
      <c r="AO81" s="61"/>
      <c r="AP81" s="61"/>
      <c r="AQ81" s="61"/>
      <c r="AR81" s="61"/>
      <c r="AS81" s="73"/>
      <c r="AT81" s="61"/>
      <c r="AU81" s="61"/>
      <c r="AV81" s="61"/>
      <c r="AW81" s="61"/>
      <c r="AX81" s="61"/>
      <c r="AY81" s="61"/>
      <c r="AZ81" s="61"/>
      <c r="BA81" s="73"/>
      <c r="BB81" s="73"/>
      <c r="BC81" s="61"/>
      <c r="BD81" s="61"/>
      <c r="BE81" s="61"/>
      <c r="BF81" s="61"/>
      <c r="BG81" s="61"/>
      <c r="BH81" s="60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</row>
    <row r="82" spans="1:78" s="59" customFormat="1" x14ac:dyDescent="0.25">
      <c r="A82" s="39" t="s">
        <v>189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1" t="s">
        <v>103</v>
      </c>
      <c r="AJ82" s="42" t="s">
        <v>3</v>
      </c>
      <c r="AK82" s="41" t="s">
        <v>105</v>
      </c>
      <c r="AL82" s="42" t="s">
        <v>3</v>
      </c>
      <c r="AM82" s="41">
        <v>44743</v>
      </c>
      <c r="AN82" s="41">
        <v>44774</v>
      </c>
      <c r="AO82" s="41">
        <v>44805</v>
      </c>
      <c r="AP82" s="41">
        <v>44835</v>
      </c>
      <c r="AQ82" s="41">
        <v>44866</v>
      </c>
      <c r="AR82" s="41">
        <v>44896</v>
      </c>
      <c r="AS82" s="42" t="s">
        <v>3</v>
      </c>
      <c r="AT82" s="41" t="e">
        <f t="shared" ref="AT82:BD82" ca="1" si="55">AT$4</f>
        <v>#NAME?</v>
      </c>
      <c r="AU82" s="41" t="e">
        <f t="shared" ca="1" si="55"/>
        <v>#NAME?</v>
      </c>
      <c r="AV82" s="41" t="e">
        <f t="shared" ca="1" si="55"/>
        <v>#NAME?</v>
      </c>
      <c r="AW82" s="41" t="e">
        <f t="shared" ca="1" si="55"/>
        <v>#NAME?</v>
      </c>
      <c r="AX82" s="41" t="e">
        <f t="shared" ca="1" si="55"/>
        <v>#NAME?</v>
      </c>
      <c r="AY82" s="41" t="e">
        <f t="shared" ca="1" si="55"/>
        <v>#NAME?</v>
      </c>
      <c r="AZ82" s="41" t="e">
        <f t="shared" ca="1" si="55"/>
        <v>#NAME?</v>
      </c>
      <c r="BA82" s="42" t="str">
        <f t="shared" si="55"/>
        <v>1 - 24 de Ago-23</v>
      </c>
      <c r="BB82" s="42" t="str">
        <f t="shared" si="55"/>
        <v>24 - 31 de Ago-23</v>
      </c>
      <c r="BC82" s="41" t="e">
        <f t="shared" ca="1" si="55"/>
        <v>#NAME?</v>
      </c>
      <c r="BD82" s="41" t="e">
        <f t="shared" ca="1" si="55"/>
        <v>#NAME?</v>
      </c>
      <c r="BE82" s="12" t="s">
        <v>109</v>
      </c>
      <c r="BF82" s="41" t="str">
        <f>BF$4</f>
        <v>01 - 15-Out-2023</v>
      </c>
      <c r="BG82" s="41" t="e">
        <f ca="1">BG$4</f>
        <v>#NAME?</v>
      </c>
      <c r="BH82" s="108" t="s">
        <v>190</v>
      </c>
      <c r="BI82" s="109"/>
      <c r="BJ82" s="109"/>
      <c r="BK82" s="63" t="str">
        <f t="shared" ref="BK82:BZ82" si="56">BK$4</f>
        <v>16 - 31-Out-2023</v>
      </c>
      <c r="BL82" s="109"/>
      <c r="BM82" s="63">
        <f t="shared" si="56"/>
        <v>45200</v>
      </c>
      <c r="BN82" s="44" t="e">
        <f t="shared" ca="1" si="56"/>
        <v>#NAME?</v>
      </c>
      <c r="BO82" s="44" t="e">
        <f t="shared" ca="1" si="56"/>
        <v>#NAME?</v>
      </c>
      <c r="BP82" s="58" t="e">
        <f t="shared" ca="1" si="56"/>
        <v>#NAME?</v>
      </c>
      <c r="BQ82" s="58" t="e">
        <f t="shared" ca="1" si="56"/>
        <v>#NAME?</v>
      </c>
      <c r="BR82" s="58" t="e">
        <f t="shared" ca="1" si="56"/>
        <v>#NAME?</v>
      </c>
      <c r="BS82" s="58" t="e">
        <f t="shared" ca="1" si="56"/>
        <v>#NAME?</v>
      </c>
      <c r="BT82" s="58" t="e">
        <f t="shared" ca="1" si="56"/>
        <v>#NAME?</v>
      </c>
      <c r="BU82" s="58" t="e">
        <f t="shared" ca="1" si="56"/>
        <v>#NAME?</v>
      </c>
      <c r="BV82" s="58" t="e">
        <f t="shared" ca="1" si="56"/>
        <v>#NAME?</v>
      </c>
      <c r="BW82" s="58" t="e">
        <f t="shared" ca="1" si="56"/>
        <v>#NAME?</v>
      </c>
      <c r="BX82" s="58" t="e">
        <f t="shared" ca="1" si="56"/>
        <v>#NAME?</v>
      </c>
      <c r="BY82" s="58" t="e">
        <f t="shared" ca="1" si="56"/>
        <v>#NAME?</v>
      </c>
      <c r="BZ82" s="58" t="e">
        <f t="shared" ca="1" si="56"/>
        <v>#NAME?</v>
      </c>
    </row>
    <row r="83" spans="1:78" s="24" customFormat="1" x14ac:dyDescent="0.25">
      <c r="A83" s="29" t="s">
        <v>170</v>
      </c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3">
        <v>0</v>
      </c>
      <c r="AJ83" s="31"/>
      <c r="AK83" s="31">
        <v>0</v>
      </c>
      <c r="AL83" s="31">
        <v>80</v>
      </c>
      <c r="AM83" s="31">
        <v>0</v>
      </c>
      <c r="AN83" s="31">
        <v>40</v>
      </c>
      <c r="AO83" s="31">
        <v>100</v>
      </c>
      <c r="AP83" s="31">
        <v>80</v>
      </c>
      <c r="AQ83" s="31">
        <v>40</v>
      </c>
      <c r="AR83" s="31">
        <v>100</v>
      </c>
      <c r="AS83" s="31">
        <v>80</v>
      </c>
      <c r="AT83" s="31">
        <v>80</v>
      </c>
      <c r="AU83" s="31">
        <v>80</v>
      </c>
      <c r="AV83" s="31">
        <v>120</v>
      </c>
      <c r="AW83" s="31">
        <v>80</v>
      </c>
      <c r="AX83" s="31">
        <v>168</v>
      </c>
      <c r="AY83" s="31">
        <v>120</v>
      </c>
      <c r="AZ83" s="31">
        <v>96</v>
      </c>
      <c r="BA83" s="31">
        <v>96</v>
      </c>
      <c r="BB83" s="31">
        <v>0</v>
      </c>
      <c r="BC83" s="31">
        <v>96</v>
      </c>
      <c r="BD83" s="31">
        <v>100</v>
      </c>
      <c r="BE83" s="31">
        <v>39</v>
      </c>
      <c r="BF83" s="31">
        <v>44</v>
      </c>
      <c r="BG83" s="31">
        <f>BF83+BK83</f>
        <v>88</v>
      </c>
      <c r="BH83" s="124" t="s">
        <v>170</v>
      </c>
      <c r="BI83" s="125"/>
      <c r="BJ83" s="125"/>
      <c r="BK83" s="31">
        <v>44</v>
      </c>
      <c r="BL83" s="125"/>
      <c r="BM83" s="31">
        <f>BG83</f>
        <v>88</v>
      </c>
      <c r="BN83" s="45">
        <v>40</v>
      </c>
      <c r="BO83" s="31">
        <v>40</v>
      </c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</row>
    <row r="84" spans="1:78" s="24" customFormat="1" hidden="1" x14ac:dyDescent="0.25">
      <c r="A84" s="29" t="s">
        <v>171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3">
        <v>80</v>
      </c>
      <c r="AJ84" s="31">
        <v>200</v>
      </c>
      <c r="AK84" s="31">
        <v>180</v>
      </c>
      <c r="AL84" s="31">
        <v>200</v>
      </c>
      <c r="AM84" s="31">
        <v>260</v>
      </c>
      <c r="AN84" s="31">
        <v>270</v>
      </c>
      <c r="AO84" s="31">
        <v>252</v>
      </c>
      <c r="AP84" s="31">
        <v>240</v>
      </c>
      <c r="AQ84" s="31">
        <v>240</v>
      </c>
      <c r="AR84" s="31">
        <v>264</v>
      </c>
      <c r="AS84" s="31">
        <v>200</v>
      </c>
      <c r="AT84" s="31">
        <v>264</v>
      </c>
      <c r="AU84" s="31">
        <v>240</v>
      </c>
      <c r="AV84" s="31">
        <v>276</v>
      </c>
      <c r="AW84" s="31">
        <v>216</v>
      </c>
      <c r="AX84" s="31">
        <v>276</v>
      </c>
      <c r="AY84" s="31">
        <v>252</v>
      </c>
      <c r="AZ84" s="31">
        <v>252</v>
      </c>
      <c r="BA84" s="31">
        <v>216</v>
      </c>
      <c r="BB84" s="31">
        <v>50</v>
      </c>
      <c r="BC84" s="31">
        <v>266</v>
      </c>
      <c r="BD84" s="31">
        <v>252</v>
      </c>
      <c r="BE84" s="31">
        <v>97</v>
      </c>
      <c r="BF84" s="31">
        <v>120</v>
      </c>
      <c r="BG84" s="31">
        <v>252</v>
      </c>
      <c r="BH84" s="124"/>
      <c r="BI84" s="125"/>
      <c r="BJ84" s="125"/>
      <c r="BK84" s="31"/>
      <c r="BL84" s="125"/>
      <c r="BM84" s="31"/>
      <c r="BN84" s="45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</row>
    <row r="85" spans="1:78" s="24" customFormat="1" x14ac:dyDescent="0.25">
      <c r="A85" s="29" t="s">
        <v>191</v>
      </c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3">
        <v>80</v>
      </c>
      <c r="AJ85" s="31">
        <v>200</v>
      </c>
      <c r="AK85" s="31">
        <v>180</v>
      </c>
      <c r="AL85" s="31">
        <v>200</v>
      </c>
      <c r="AM85" s="31">
        <v>260</v>
      </c>
      <c r="AN85" s="31">
        <v>270</v>
      </c>
      <c r="AO85" s="31">
        <v>250</v>
      </c>
      <c r="AP85" s="31">
        <v>250</v>
      </c>
      <c r="AQ85" s="31">
        <v>240</v>
      </c>
      <c r="AR85" s="31">
        <v>270</v>
      </c>
      <c r="AS85" s="31">
        <v>200</v>
      </c>
      <c r="AT85" s="31">
        <v>260</v>
      </c>
      <c r="AU85" s="31">
        <v>200</v>
      </c>
      <c r="AV85" s="31">
        <v>230</v>
      </c>
      <c r="AW85" s="31">
        <v>200</v>
      </c>
      <c r="AX85" s="31">
        <v>230</v>
      </c>
      <c r="AY85" s="31">
        <v>210</v>
      </c>
      <c r="AZ85" s="31">
        <v>210</v>
      </c>
      <c r="BA85" s="31">
        <v>180</v>
      </c>
      <c r="BB85" s="31">
        <v>50</v>
      </c>
      <c r="BC85" s="31">
        <v>230</v>
      </c>
      <c r="BD85" s="31">
        <v>210</v>
      </c>
      <c r="BE85" s="31">
        <v>97</v>
      </c>
      <c r="BF85" s="31">
        <v>100</v>
      </c>
      <c r="BG85" s="31">
        <f>BF85+BK85</f>
        <v>220</v>
      </c>
      <c r="BH85" s="124" t="s">
        <v>191</v>
      </c>
      <c r="BI85" s="125"/>
      <c r="BJ85" s="125"/>
      <c r="BK85" s="31">
        <v>120</v>
      </c>
      <c r="BL85" s="125"/>
      <c r="BM85" s="31">
        <f>BG85</f>
        <v>220</v>
      </c>
      <c r="BN85" s="45">
        <v>40</v>
      </c>
      <c r="BO85" s="31">
        <v>16</v>
      </c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</row>
    <row r="86" spans="1:78" s="24" customFormat="1" x14ac:dyDescent="0.25">
      <c r="A86" s="29" t="s">
        <v>173</v>
      </c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3">
        <v>120</v>
      </c>
      <c r="AJ86" s="31"/>
      <c r="AK86" s="31">
        <v>400</v>
      </c>
      <c r="AL86" s="31">
        <v>400</v>
      </c>
      <c r="AM86" s="31">
        <v>520</v>
      </c>
      <c r="AN86" s="31">
        <v>460</v>
      </c>
      <c r="AO86" s="31">
        <v>420</v>
      </c>
      <c r="AP86" s="31">
        <v>400</v>
      </c>
      <c r="AQ86" s="31">
        <v>400</v>
      </c>
      <c r="AR86" s="31">
        <v>440</v>
      </c>
      <c r="AS86" s="31">
        <v>400</v>
      </c>
      <c r="AT86" s="31">
        <v>440</v>
      </c>
      <c r="AU86" s="31">
        <v>480</v>
      </c>
      <c r="AV86" s="31">
        <v>540</v>
      </c>
      <c r="AW86" s="31">
        <v>440</v>
      </c>
      <c r="AX86" s="31">
        <v>460</v>
      </c>
      <c r="AY86" s="31">
        <v>420</v>
      </c>
      <c r="AZ86" s="31">
        <v>420</v>
      </c>
      <c r="BA86" s="31">
        <v>360</v>
      </c>
      <c r="BB86" s="31">
        <v>100</v>
      </c>
      <c r="BC86" s="31">
        <v>460</v>
      </c>
      <c r="BD86" s="31">
        <v>440</v>
      </c>
      <c r="BE86" s="31">
        <v>194</v>
      </c>
      <c r="BF86" s="31">
        <v>200</v>
      </c>
      <c r="BG86" s="31">
        <f>BF86+BK86</f>
        <v>440</v>
      </c>
      <c r="BH86" s="124" t="s">
        <v>173</v>
      </c>
      <c r="BI86" s="125"/>
      <c r="BJ86" s="125"/>
      <c r="BK86" s="31">
        <v>240</v>
      </c>
      <c r="BL86" s="125"/>
      <c r="BM86" s="31">
        <f>BG86</f>
        <v>440</v>
      </c>
      <c r="BN86" s="45">
        <v>140</v>
      </c>
      <c r="BO86" s="31">
        <v>131</v>
      </c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</row>
    <row r="87" spans="1:78" s="24" customFormat="1" x14ac:dyDescent="0.25">
      <c r="A87" s="29" t="s">
        <v>174</v>
      </c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3">
        <v>25</v>
      </c>
      <c r="AJ87" s="31">
        <v>120</v>
      </c>
      <c r="AK87" s="31">
        <v>75</v>
      </c>
      <c r="AL87" s="31">
        <v>120</v>
      </c>
      <c r="AM87" s="31">
        <v>100</v>
      </c>
      <c r="AN87" s="31">
        <v>120</v>
      </c>
      <c r="AO87" s="31">
        <v>150</v>
      </c>
      <c r="AP87" s="31">
        <v>120</v>
      </c>
      <c r="AQ87" s="31">
        <v>120</v>
      </c>
      <c r="AR87" s="31">
        <v>150</v>
      </c>
      <c r="AS87" s="31">
        <v>120</v>
      </c>
      <c r="AT87" s="31">
        <v>140</v>
      </c>
      <c r="AU87" s="31">
        <v>120</v>
      </c>
      <c r="AV87" s="31">
        <v>150</v>
      </c>
      <c r="AW87" s="31">
        <v>120</v>
      </c>
      <c r="AX87" s="31">
        <v>245</v>
      </c>
      <c r="AY87" s="31">
        <v>175</v>
      </c>
      <c r="AZ87" s="31">
        <v>120</v>
      </c>
      <c r="BA87" s="31">
        <v>120</v>
      </c>
      <c r="BB87" s="31">
        <v>0</v>
      </c>
      <c r="BC87" s="31">
        <v>120</v>
      </c>
      <c r="BD87" s="31">
        <v>150</v>
      </c>
      <c r="BE87" s="31">
        <v>58</v>
      </c>
      <c r="BF87" s="31">
        <v>60</v>
      </c>
      <c r="BG87" s="31">
        <f>BF87+BK87</f>
        <v>120</v>
      </c>
      <c r="BH87" s="124" t="s">
        <v>174</v>
      </c>
      <c r="BI87" s="125"/>
      <c r="BJ87" s="125"/>
      <c r="BK87" s="31">
        <v>60</v>
      </c>
      <c r="BL87" s="125"/>
      <c r="BM87" s="31">
        <f>BG87</f>
        <v>120</v>
      </c>
      <c r="BN87" s="45">
        <v>60</v>
      </c>
      <c r="BO87" s="31">
        <v>50</v>
      </c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</row>
    <row r="88" spans="1:78" s="102" customFormat="1" x14ac:dyDescent="0.25">
      <c r="A88" s="66" t="s">
        <v>128</v>
      </c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7">
        <v>305</v>
      </c>
      <c r="AJ88" s="100">
        <v>520</v>
      </c>
      <c r="AK88" s="95">
        <v>835</v>
      </c>
      <c r="AL88" s="100">
        <v>1000</v>
      </c>
      <c r="AM88" s="95">
        <v>1140</v>
      </c>
      <c r="AN88" s="95">
        <v>1160</v>
      </c>
      <c r="AO88" s="95">
        <v>1172</v>
      </c>
      <c r="AP88" s="95">
        <v>1090</v>
      </c>
      <c r="AQ88" s="95">
        <v>1040</v>
      </c>
      <c r="AR88" s="95">
        <v>1224</v>
      </c>
      <c r="AS88" s="100">
        <f t="shared" ref="AS88:BZ88" si="57">SUM(AS83:AS87)</f>
        <v>1000</v>
      </c>
      <c r="AT88" s="95">
        <f t="shared" si="57"/>
        <v>1184</v>
      </c>
      <c r="AU88" s="95">
        <f t="shared" si="57"/>
        <v>1120</v>
      </c>
      <c r="AV88" s="95">
        <f t="shared" si="57"/>
        <v>1316</v>
      </c>
      <c r="AW88" s="95">
        <f t="shared" si="57"/>
        <v>1056</v>
      </c>
      <c r="AX88" s="95">
        <f t="shared" si="57"/>
        <v>1379</v>
      </c>
      <c r="AY88" s="95">
        <f t="shared" si="57"/>
        <v>1177</v>
      </c>
      <c r="AZ88" s="95">
        <f t="shared" si="57"/>
        <v>1098</v>
      </c>
      <c r="BA88" s="100">
        <f t="shared" si="57"/>
        <v>972</v>
      </c>
      <c r="BB88" s="100">
        <f t="shared" si="57"/>
        <v>200</v>
      </c>
      <c r="BC88" s="95">
        <f t="shared" si="57"/>
        <v>1172</v>
      </c>
      <c r="BD88" s="95">
        <f>SUM(BD83:BD87)</f>
        <v>1152</v>
      </c>
      <c r="BE88" s="95">
        <v>484</v>
      </c>
      <c r="BF88" s="95">
        <f>SUM(BF83:BF87)</f>
        <v>524</v>
      </c>
      <c r="BG88" s="95">
        <f t="shared" si="57"/>
        <v>1120</v>
      </c>
      <c r="BH88" s="117" t="s">
        <v>128</v>
      </c>
      <c r="BI88" s="128"/>
      <c r="BJ88" s="128"/>
      <c r="BK88" s="95">
        <f>SUM(BK83:BK87)</f>
        <v>464</v>
      </c>
      <c r="BL88" s="128"/>
      <c r="BM88" s="95">
        <f t="shared" si="57"/>
        <v>868</v>
      </c>
      <c r="BN88" s="95">
        <f t="shared" si="57"/>
        <v>280</v>
      </c>
      <c r="BO88" s="95">
        <f t="shared" si="57"/>
        <v>237</v>
      </c>
      <c r="BP88" s="95">
        <f t="shared" si="57"/>
        <v>0</v>
      </c>
      <c r="BQ88" s="95">
        <f t="shared" si="57"/>
        <v>0</v>
      </c>
      <c r="BR88" s="95">
        <f t="shared" si="57"/>
        <v>0</v>
      </c>
      <c r="BS88" s="95">
        <f t="shared" si="57"/>
        <v>0</v>
      </c>
      <c r="BT88" s="95">
        <f t="shared" si="57"/>
        <v>0</v>
      </c>
      <c r="BU88" s="95">
        <f t="shared" si="57"/>
        <v>0</v>
      </c>
      <c r="BV88" s="95">
        <f t="shared" si="57"/>
        <v>0</v>
      </c>
      <c r="BW88" s="95">
        <f t="shared" si="57"/>
        <v>0</v>
      </c>
      <c r="BX88" s="95">
        <f t="shared" si="57"/>
        <v>0</v>
      </c>
      <c r="BY88" s="95">
        <f t="shared" si="57"/>
        <v>0</v>
      </c>
      <c r="BZ88" s="95">
        <f t="shared" si="57"/>
        <v>0</v>
      </c>
    </row>
    <row r="89" spans="1:78" x14ac:dyDescent="0.25">
      <c r="A89" s="60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73"/>
      <c r="AK89" s="61"/>
      <c r="AL89" s="73"/>
      <c r="AM89" s="61"/>
      <c r="AN89" s="61"/>
      <c r="AO89" s="61"/>
      <c r="AP89" s="61"/>
      <c r="AQ89" s="61"/>
      <c r="AR89" s="61"/>
      <c r="AS89" s="73"/>
      <c r="AT89" s="61"/>
      <c r="AU89" s="61"/>
      <c r="AV89" s="61"/>
      <c r="AW89" s="61"/>
      <c r="AX89" s="61"/>
      <c r="AY89" s="61"/>
      <c r="AZ89" s="61"/>
      <c r="BA89" s="73"/>
      <c r="BB89" s="73"/>
      <c r="BC89" s="61"/>
      <c r="BD89" s="61"/>
      <c r="BE89" s="61"/>
      <c r="BF89" s="61"/>
      <c r="BG89" s="61"/>
      <c r="BH89" s="60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</row>
    <row r="90" spans="1:78" s="59" customFormat="1" x14ac:dyDescent="0.25">
      <c r="A90" s="103" t="s">
        <v>192</v>
      </c>
      <c r="B90" s="104"/>
      <c r="C90" s="105">
        <v>43831</v>
      </c>
      <c r="D90" s="105">
        <v>43862</v>
      </c>
      <c r="E90" s="105">
        <v>43891</v>
      </c>
      <c r="F90" s="105">
        <v>43922</v>
      </c>
      <c r="G90" s="105">
        <v>43952</v>
      </c>
      <c r="H90" s="105">
        <v>43983</v>
      </c>
      <c r="I90" s="105">
        <v>44013</v>
      </c>
      <c r="J90" s="105">
        <v>44044</v>
      </c>
      <c r="K90" s="105">
        <v>44075</v>
      </c>
      <c r="L90" s="105">
        <v>44105</v>
      </c>
      <c r="M90" s="105">
        <v>44136</v>
      </c>
      <c r="N90" s="105">
        <v>44166</v>
      </c>
      <c r="O90" s="104"/>
      <c r="P90" s="105">
        <v>44197</v>
      </c>
      <c r="Q90" s="105">
        <v>44228</v>
      </c>
      <c r="R90" s="105">
        <v>44256</v>
      </c>
      <c r="S90" s="105">
        <v>44287</v>
      </c>
      <c r="T90" s="105">
        <v>44317</v>
      </c>
      <c r="U90" s="105">
        <v>44348</v>
      </c>
      <c r="V90" s="105">
        <v>44378</v>
      </c>
      <c r="W90" s="105">
        <v>44409</v>
      </c>
      <c r="X90" s="105">
        <v>44440</v>
      </c>
      <c r="Y90" s="105">
        <v>44470</v>
      </c>
      <c r="Z90" s="105">
        <v>44501</v>
      </c>
      <c r="AA90" s="105">
        <v>44531</v>
      </c>
      <c r="AB90" s="104"/>
      <c r="AC90" s="105">
        <v>44562</v>
      </c>
      <c r="AD90" s="105">
        <v>44593</v>
      </c>
      <c r="AE90" s="105">
        <v>44621</v>
      </c>
      <c r="AF90" s="105">
        <v>44652</v>
      </c>
      <c r="AG90" s="105">
        <v>44682</v>
      </c>
      <c r="AH90" s="105">
        <v>44713</v>
      </c>
      <c r="AI90" s="105" t="s">
        <v>103</v>
      </c>
      <c r="AJ90" s="106" t="s">
        <v>3</v>
      </c>
      <c r="AK90" s="105" t="s">
        <v>105</v>
      </c>
      <c r="AL90" s="106"/>
      <c r="AM90" s="105">
        <v>44743</v>
      </c>
      <c r="AN90" s="105">
        <v>44774</v>
      </c>
      <c r="AO90" s="105">
        <v>44805</v>
      </c>
      <c r="AP90" s="105">
        <v>44835</v>
      </c>
      <c r="AQ90" s="105">
        <v>44866</v>
      </c>
      <c r="AR90" s="105">
        <v>44896</v>
      </c>
      <c r="AS90" s="107"/>
      <c r="AT90" s="41" t="e">
        <f t="shared" ref="AT90:BD90" ca="1" si="58">AT$4</f>
        <v>#NAME?</v>
      </c>
      <c r="AU90" s="41" t="e">
        <f t="shared" ca="1" si="58"/>
        <v>#NAME?</v>
      </c>
      <c r="AV90" s="41" t="e">
        <f t="shared" ca="1" si="58"/>
        <v>#NAME?</v>
      </c>
      <c r="AW90" s="41" t="e">
        <f t="shared" ca="1" si="58"/>
        <v>#NAME?</v>
      </c>
      <c r="AX90" s="41" t="e">
        <f t="shared" ca="1" si="58"/>
        <v>#NAME?</v>
      </c>
      <c r="AY90" s="41" t="e">
        <f t="shared" ca="1" si="58"/>
        <v>#NAME?</v>
      </c>
      <c r="AZ90" s="41" t="e">
        <f t="shared" ca="1" si="58"/>
        <v>#NAME?</v>
      </c>
      <c r="BA90" s="42" t="str">
        <f t="shared" si="58"/>
        <v>1 - 24 de Ago-23</v>
      </c>
      <c r="BB90" s="42" t="str">
        <f t="shared" si="58"/>
        <v>24 - 31 de Ago-23</v>
      </c>
      <c r="BC90" s="41" t="e">
        <f t="shared" ca="1" si="58"/>
        <v>#NAME?</v>
      </c>
      <c r="BD90" s="41" t="e">
        <f t="shared" ca="1" si="58"/>
        <v>#NAME?</v>
      </c>
      <c r="BE90" s="107"/>
      <c r="BF90" s="41" t="str">
        <f>BF$4</f>
        <v>01 - 15-Out-2023</v>
      </c>
      <c r="BG90" s="41" t="e">
        <f ca="1">BG$4</f>
        <v>#NAME?</v>
      </c>
      <c r="BH90" s="108" t="s">
        <v>193</v>
      </c>
      <c r="BI90" s="109"/>
      <c r="BJ90" s="109"/>
      <c r="BK90" s="63" t="str">
        <f t="shared" ref="BK90:BZ90" si="59">BK$4</f>
        <v>16 - 31-Out-2023</v>
      </c>
      <c r="BL90" s="109"/>
      <c r="BM90" s="63">
        <f t="shared" si="59"/>
        <v>45200</v>
      </c>
      <c r="BN90" s="44" t="e">
        <f t="shared" ca="1" si="59"/>
        <v>#NAME?</v>
      </c>
      <c r="BO90" s="44" t="e">
        <f t="shared" ca="1" si="59"/>
        <v>#NAME?</v>
      </c>
      <c r="BP90" s="58" t="e">
        <f t="shared" ca="1" si="59"/>
        <v>#NAME?</v>
      </c>
      <c r="BQ90" s="58" t="e">
        <f t="shared" ca="1" si="59"/>
        <v>#NAME?</v>
      </c>
      <c r="BR90" s="58" t="e">
        <f t="shared" ca="1" si="59"/>
        <v>#NAME?</v>
      </c>
      <c r="BS90" s="58" t="e">
        <f t="shared" ca="1" si="59"/>
        <v>#NAME?</v>
      </c>
      <c r="BT90" s="58" t="e">
        <f t="shared" ca="1" si="59"/>
        <v>#NAME?</v>
      </c>
      <c r="BU90" s="58" t="e">
        <f t="shared" ca="1" si="59"/>
        <v>#NAME?</v>
      </c>
      <c r="BV90" s="58" t="e">
        <f t="shared" ca="1" si="59"/>
        <v>#NAME?</v>
      </c>
      <c r="BW90" s="58" t="e">
        <f t="shared" ca="1" si="59"/>
        <v>#NAME?</v>
      </c>
      <c r="BX90" s="58" t="e">
        <f t="shared" ca="1" si="59"/>
        <v>#NAME?</v>
      </c>
      <c r="BY90" s="58" t="e">
        <f t="shared" ca="1" si="59"/>
        <v>#NAME?</v>
      </c>
      <c r="BZ90" s="58" t="e">
        <f t="shared" ca="1" si="59"/>
        <v>#NAME?</v>
      </c>
    </row>
    <row r="91" spans="1:78" s="24" customFormat="1" x14ac:dyDescent="0.25">
      <c r="A91" s="129" t="s">
        <v>194</v>
      </c>
      <c r="B91" s="130"/>
      <c r="C91" s="131">
        <v>0</v>
      </c>
      <c r="D91" s="131">
        <v>0</v>
      </c>
      <c r="E91" s="131">
        <v>0</v>
      </c>
      <c r="F91" s="131">
        <v>0</v>
      </c>
      <c r="G91" s="131">
        <v>0</v>
      </c>
      <c r="H91" s="131">
        <v>7624</v>
      </c>
      <c r="I91" s="131">
        <v>10106</v>
      </c>
      <c r="J91" s="131">
        <v>10797</v>
      </c>
      <c r="K91" s="131">
        <v>8549</v>
      </c>
      <c r="L91" s="131">
        <v>8082</v>
      </c>
      <c r="M91" s="131">
        <v>6125</v>
      </c>
      <c r="N91" s="131">
        <v>6757</v>
      </c>
      <c r="O91" s="130"/>
      <c r="P91" s="131">
        <v>8361</v>
      </c>
      <c r="Q91" s="131">
        <v>8428</v>
      </c>
      <c r="R91" s="131">
        <v>9228</v>
      </c>
      <c r="S91" s="131">
        <v>8309</v>
      </c>
      <c r="T91" s="131">
        <v>8306</v>
      </c>
      <c r="U91" s="131">
        <v>8907</v>
      </c>
      <c r="V91" s="131">
        <v>9390</v>
      </c>
      <c r="W91" s="131">
        <v>11187</v>
      </c>
      <c r="X91" s="131">
        <v>10548</v>
      </c>
      <c r="Y91" s="131">
        <v>9055</v>
      </c>
      <c r="Z91" s="131">
        <v>9691</v>
      </c>
      <c r="AA91" s="131">
        <v>11865</v>
      </c>
      <c r="AB91" s="130"/>
      <c r="AC91" s="131">
        <v>13437</v>
      </c>
      <c r="AD91" s="131">
        <v>10814</v>
      </c>
      <c r="AE91" s="131">
        <v>15040</v>
      </c>
      <c r="AF91" s="131">
        <v>13933</v>
      </c>
      <c r="AG91" s="131">
        <v>14920</v>
      </c>
      <c r="AH91" s="131">
        <v>13553</v>
      </c>
      <c r="AI91" s="131">
        <v>4560</v>
      </c>
      <c r="AJ91" s="131"/>
      <c r="AK91" s="130">
        <v>10006</v>
      </c>
      <c r="AL91" s="131"/>
      <c r="AM91" s="131">
        <v>14566</v>
      </c>
      <c r="AN91" s="131">
        <v>14403</v>
      </c>
      <c r="AO91" s="131">
        <v>14090</v>
      </c>
      <c r="AP91" s="131">
        <v>15231</v>
      </c>
      <c r="AQ91" s="131">
        <v>15784</v>
      </c>
      <c r="AR91" s="131">
        <v>16156</v>
      </c>
      <c r="AS91" s="125"/>
      <c r="AT91" s="31">
        <v>14859</v>
      </c>
      <c r="AU91" s="31">
        <v>13353</v>
      </c>
      <c r="AV91" s="31">
        <v>13717</v>
      </c>
      <c r="AW91" s="31">
        <v>14920</v>
      </c>
      <c r="AX91" s="31">
        <v>13539</v>
      </c>
      <c r="AY91" s="31">
        <v>9483</v>
      </c>
      <c r="AZ91" s="31">
        <v>10654</v>
      </c>
      <c r="BA91" s="31">
        <v>10840</v>
      </c>
      <c r="BB91" s="31">
        <f t="shared" ref="BB91:BB96" si="60">BC91-BA91</f>
        <v>913</v>
      </c>
      <c r="BC91" s="31">
        <v>11753</v>
      </c>
      <c r="BD91" s="31">
        <v>10424</v>
      </c>
      <c r="BE91" s="125"/>
      <c r="BF91" s="31">
        <v>6609</v>
      </c>
      <c r="BG91" s="31">
        <v>14773</v>
      </c>
      <c r="BH91" s="124" t="s">
        <v>195</v>
      </c>
      <c r="BI91" s="125"/>
      <c r="BJ91" s="125"/>
      <c r="BK91" s="31">
        <f>BG91-BF91</f>
        <v>8164</v>
      </c>
      <c r="BL91" s="125"/>
      <c r="BM91" s="31">
        <f t="shared" ref="BM91:BM96" si="61">BG91</f>
        <v>14773</v>
      </c>
      <c r="BN91" s="45">
        <v>14465</v>
      </c>
      <c r="BO91" s="31">
        <v>14962</v>
      </c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</row>
    <row r="92" spans="1:78" s="24" customFormat="1" x14ac:dyDescent="0.25">
      <c r="A92" s="129" t="s">
        <v>170</v>
      </c>
      <c r="B92" s="130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0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0"/>
      <c r="AC92" s="131"/>
      <c r="AD92" s="131"/>
      <c r="AE92" s="131"/>
      <c r="AF92" s="131"/>
      <c r="AG92" s="131"/>
      <c r="AH92" s="131">
        <v>3</v>
      </c>
      <c r="AI92" s="131">
        <v>0</v>
      </c>
      <c r="AJ92" s="131"/>
      <c r="AK92" s="131">
        <v>3</v>
      </c>
      <c r="AL92" s="131"/>
      <c r="AM92" s="131">
        <v>3</v>
      </c>
      <c r="AN92" s="131">
        <v>5</v>
      </c>
      <c r="AO92" s="131">
        <v>2</v>
      </c>
      <c r="AP92" s="131">
        <v>6</v>
      </c>
      <c r="AQ92" s="131">
        <v>4</v>
      </c>
      <c r="AR92" s="131">
        <v>1</v>
      </c>
      <c r="AS92" s="125"/>
      <c r="AT92" s="31">
        <v>5</v>
      </c>
      <c r="AU92" s="31">
        <v>8</v>
      </c>
      <c r="AV92" s="31">
        <v>9</v>
      </c>
      <c r="AW92" s="31">
        <v>4</v>
      </c>
      <c r="AX92" s="31">
        <v>16</v>
      </c>
      <c r="AY92" s="31">
        <v>7</v>
      </c>
      <c r="AZ92" s="31">
        <v>10</v>
      </c>
      <c r="BA92" s="31">
        <v>6</v>
      </c>
      <c r="BB92" s="31">
        <f t="shared" si="60"/>
        <v>0</v>
      </c>
      <c r="BC92" s="31">
        <v>6</v>
      </c>
      <c r="BD92" s="31">
        <v>6</v>
      </c>
      <c r="BE92" s="125"/>
      <c r="BF92" s="31">
        <v>8</v>
      </c>
      <c r="BG92" s="31">
        <v>8</v>
      </c>
      <c r="BH92" s="124" t="s">
        <v>170</v>
      </c>
      <c r="BI92" s="125"/>
      <c r="BJ92" s="125"/>
      <c r="BK92" s="31">
        <f>BG92-BF92</f>
        <v>0</v>
      </c>
      <c r="BL92" s="125"/>
      <c r="BM92" s="31">
        <f t="shared" si="61"/>
        <v>8</v>
      </c>
      <c r="BN92" s="45">
        <v>19</v>
      </c>
      <c r="BO92" s="31">
        <v>5</v>
      </c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</row>
    <row r="93" spans="1:78" s="24" customFormat="1" x14ac:dyDescent="0.25">
      <c r="A93" s="129" t="s">
        <v>171</v>
      </c>
      <c r="B93" s="130"/>
      <c r="C93" s="131">
        <v>476</v>
      </c>
      <c r="D93" s="131">
        <v>629</v>
      </c>
      <c r="E93" s="131">
        <v>438</v>
      </c>
      <c r="F93" s="131">
        <v>234</v>
      </c>
      <c r="G93" s="131">
        <v>259</v>
      </c>
      <c r="H93" s="131">
        <v>296</v>
      </c>
      <c r="I93" s="131">
        <v>469</v>
      </c>
      <c r="J93" s="131">
        <v>395</v>
      </c>
      <c r="K93" s="131">
        <v>421</v>
      </c>
      <c r="L93" s="131">
        <v>343</v>
      </c>
      <c r="M93" s="131">
        <v>362</v>
      </c>
      <c r="N93" s="131">
        <v>633</v>
      </c>
      <c r="O93" s="130"/>
      <c r="P93" s="131">
        <v>706</v>
      </c>
      <c r="Q93" s="131">
        <v>556</v>
      </c>
      <c r="R93" s="131">
        <v>318</v>
      </c>
      <c r="S93" s="131">
        <v>229</v>
      </c>
      <c r="T93" s="131">
        <v>271</v>
      </c>
      <c r="U93" s="131">
        <v>283</v>
      </c>
      <c r="V93" s="131">
        <v>294</v>
      </c>
      <c r="W93" s="131">
        <v>551</v>
      </c>
      <c r="X93" s="131">
        <v>560</v>
      </c>
      <c r="Y93" s="131">
        <v>685</v>
      </c>
      <c r="Z93" s="131">
        <v>486</v>
      </c>
      <c r="AA93" s="131">
        <v>522</v>
      </c>
      <c r="AB93" s="130"/>
      <c r="AC93" s="131">
        <v>554</v>
      </c>
      <c r="AD93" s="131">
        <v>298</v>
      </c>
      <c r="AE93" s="131">
        <v>1070</v>
      </c>
      <c r="AF93" s="131">
        <v>664</v>
      </c>
      <c r="AG93" s="131">
        <v>734</v>
      </c>
      <c r="AH93" s="131">
        <v>481</v>
      </c>
      <c r="AI93" s="131">
        <v>118</v>
      </c>
      <c r="AJ93" s="131"/>
      <c r="AK93" s="131">
        <v>351</v>
      </c>
      <c r="AL93" s="131"/>
      <c r="AM93" s="131">
        <v>469</v>
      </c>
      <c r="AN93" s="131">
        <v>741</v>
      </c>
      <c r="AO93" s="131">
        <v>186</v>
      </c>
      <c r="AP93" s="131">
        <v>228</v>
      </c>
      <c r="AQ93" s="131">
        <v>327</v>
      </c>
      <c r="AR93" s="131">
        <v>183</v>
      </c>
      <c r="AS93" s="125"/>
      <c r="AT93" s="31">
        <v>463</v>
      </c>
      <c r="AU93" s="31">
        <v>357</v>
      </c>
      <c r="AV93" s="31">
        <v>302</v>
      </c>
      <c r="AW93" s="31">
        <v>409</v>
      </c>
      <c r="AX93" s="31">
        <v>415</v>
      </c>
      <c r="AY93" s="31">
        <v>398</v>
      </c>
      <c r="AZ93" s="31">
        <v>406</v>
      </c>
      <c r="BA93" s="31">
        <v>353</v>
      </c>
      <c r="BB93" s="31">
        <f t="shared" si="60"/>
        <v>101</v>
      </c>
      <c r="BC93" s="31">
        <v>454</v>
      </c>
      <c r="BD93" s="31">
        <v>438</v>
      </c>
      <c r="BE93" s="125"/>
      <c r="BF93" s="31">
        <v>180</v>
      </c>
      <c r="BG93" s="31">
        <v>234</v>
      </c>
      <c r="BH93" s="124" t="s">
        <v>196</v>
      </c>
      <c r="BI93" s="125"/>
      <c r="BJ93" s="125"/>
      <c r="BK93" s="31">
        <f>(BG93-BF93)+(BG67-BF67)</f>
        <v>251</v>
      </c>
      <c r="BL93" s="125"/>
      <c r="BM93" s="31">
        <f t="shared" si="61"/>
        <v>234</v>
      </c>
      <c r="BN93" s="45">
        <v>624</v>
      </c>
      <c r="BO93" s="31">
        <v>658</v>
      </c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</row>
    <row r="94" spans="1:78" s="24" customFormat="1" x14ac:dyDescent="0.25">
      <c r="A94" s="129" t="s">
        <v>191</v>
      </c>
      <c r="B94" s="130"/>
      <c r="C94" s="131">
        <v>0</v>
      </c>
      <c r="D94" s="131">
        <v>0</v>
      </c>
      <c r="E94" s="131">
        <v>0</v>
      </c>
      <c r="F94" s="131">
        <v>0</v>
      </c>
      <c r="G94" s="131">
        <v>0</v>
      </c>
      <c r="H94" s="131">
        <v>0</v>
      </c>
      <c r="I94" s="131">
        <v>1475</v>
      </c>
      <c r="J94" s="131">
        <v>1561</v>
      </c>
      <c r="K94" s="131">
        <v>1294</v>
      </c>
      <c r="L94" s="131">
        <v>1138</v>
      </c>
      <c r="M94" s="131">
        <v>972</v>
      </c>
      <c r="N94" s="131">
        <v>796</v>
      </c>
      <c r="O94" s="130"/>
      <c r="P94" s="131">
        <v>1342</v>
      </c>
      <c r="Q94" s="131">
        <v>1269</v>
      </c>
      <c r="R94" s="131">
        <v>1448</v>
      </c>
      <c r="S94" s="131">
        <v>991</v>
      </c>
      <c r="T94" s="131">
        <v>1271</v>
      </c>
      <c r="U94" s="131">
        <v>1380</v>
      </c>
      <c r="V94" s="131">
        <v>1606</v>
      </c>
      <c r="W94" s="131">
        <v>1633</v>
      </c>
      <c r="X94" s="131">
        <v>1612</v>
      </c>
      <c r="Y94" s="131">
        <v>1562</v>
      </c>
      <c r="Z94" s="131">
        <v>1482</v>
      </c>
      <c r="AA94" s="131">
        <v>1968</v>
      </c>
      <c r="AB94" s="130"/>
      <c r="AC94" s="131">
        <v>1860</v>
      </c>
      <c r="AD94" s="131">
        <v>1038</v>
      </c>
      <c r="AE94" s="131">
        <v>1410</v>
      </c>
      <c r="AF94" s="131">
        <v>1823</v>
      </c>
      <c r="AG94" s="131">
        <v>2316</v>
      </c>
      <c r="AH94" s="131">
        <v>1570</v>
      </c>
      <c r="AI94" s="131">
        <v>496</v>
      </c>
      <c r="AJ94" s="131"/>
      <c r="AK94" s="131">
        <v>1361</v>
      </c>
      <c r="AL94" s="131"/>
      <c r="AM94" s="131">
        <v>1857</v>
      </c>
      <c r="AN94" s="131">
        <v>1278</v>
      </c>
      <c r="AO94" s="131">
        <v>1267</v>
      </c>
      <c r="AP94" s="131">
        <v>1419</v>
      </c>
      <c r="AQ94" s="131">
        <v>1377</v>
      </c>
      <c r="AR94" s="131">
        <v>1615</v>
      </c>
      <c r="AS94" s="125"/>
      <c r="AT94" s="31">
        <v>1630</v>
      </c>
      <c r="AU94" s="31">
        <v>1901</v>
      </c>
      <c r="AV94" s="31">
        <v>1638</v>
      </c>
      <c r="AW94" s="31">
        <v>1888</v>
      </c>
      <c r="AX94" s="31">
        <v>1849</v>
      </c>
      <c r="AY94" s="31">
        <v>1785</v>
      </c>
      <c r="AZ94" s="31">
        <v>1648</v>
      </c>
      <c r="BA94" s="31">
        <v>1237</v>
      </c>
      <c r="BB94" s="31">
        <f t="shared" si="60"/>
        <v>320</v>
      </c>
      <c r="BC94" s="31">
        <v>1557</v>
      </c>
      <c r="BD94" s="31">
        <v>1579</v>
      </c>
      <c r="BE94" s="125"/>
      <c r="BF94" s="31">
        <v>812</v>
      </c>
      <c r="BG94" s="31">
        <v>1640</v>
      </c>
      <c r="BH94" s="124" t="s">
        <v>191</v>
      </c>
      <c r="BI94" s="125"/>
      <c r="BJ94" s="125"/>
      <c r="BK94" s="31">
        <f>BG94-BF94</f>
        <v>828</v>
      </c>
      <c r="BL94" s="125"/>
      <c r="BM94" s="31">
        <f t="shared" si="61"/>
        <v>1640</v>
      </c>
      <c r="BN94" s="45">
        <v>1720</v>
      </c>
      <c r="BO94" s="31">
        <v>1938</v>
      </c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</row>
    <row r="95" spans="1:78" s="24" customFormat="1" x14ac:dyDescent="0.25">
      <c r="A95" s="129" t="s">
        <v>173</v>
      </c>
      <c r="B95" s="130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0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0"/>
      <c r="AC95" s="131"/>
      <c r="AD95" s="131"/>
      <c r="AE95" s="131"/>
      <c r="AF95" s="131"/>
      <c r="AG95" s="131"/>
      <c r="AH95" s="131">
        <v>344</v>
      </c>
      <c r="AI95" s="131">
        <v>108</v>
      </c>
      <c r="AJ95" s="131"/>
      <c r="AK95" s="131">
        <v>192</v>
      </c>
      <c r="AL95" s="131"/>
      <c r="AM95" s="131">
        <v>300</v>
      </c>
      <c r="AN95" s="131">
        <v>299</v>
      </c>
      <c r="AO95" s="131">
        <v>450</v>
      </c>
      <c r="AP95" s="131">
        <v>416</v>
      </c>
      <c r="AQ95" s="131">
        <v>426</v>
      </c>
      <c r="AR95" s="131">
        <v>354</v>
      </c>
      <c r="AS95" s="125"/>
      <c r="AT95" s="31">
        <v>376</v>
      </c>
      <c r="AU95" s="31">
        <v>404</v>
      </c>
      <c r="AV95" s="31">
        <v>568</v>
      </c>
      <c r="AW95" s="31">
        <v>613</v>
      </c>
      <c r="AX95" s="31">
        <v>597</v>
      </c>
      <c r="AY95" s="31">
        <v>474</v>
      </c>
      <c r="AZ95" s="31">
        <v>741</v>
      </c>
      <c r="BA95" s="31">
        <v>523</v>
      </c>
      <c r="BB95" s="31">
        <f t="shared" si="60"/>
        <v>156</v>
      </c>
      <c r="BC95" s="31">
        <v>679</v>
      </c>
      <c r="BD95" s="31">
        <v>699</v>
      </c>
      <c r="BE95" s="125"/>
      <c r="BF95" s="31">
        <v>358</v>
      </c>
      <c r="BG95" s="31">
        <v>752</v>
      </c>
      <c r="BH95" s="124" t="s">
        <v>173</v>
      </c>
      <c r="BI95" s="125"/>
      <c r="BJ95" s="125"/>
      <c r="BK95" s="31">
        <f>BG95-BF95</f>
        <v>394</v>
      </c>
      <c r="BL95" s="125"/>
      <c r="BM95" s="31">
        <f t="shared" si="61"/>
        <v>752</v>
      </c>
      <c r="BN95" s="45">
        <v>1257</v>
      </c>
      <c r="BO95" s="31">
        <v>1531</v>
      </c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</row>
    <row r="96" spans="1:78" s="24" customFormat="1" x14ac:dyDescent="0.25">
      <c r="A96" s="129" t="s">
        <v>174</v>
      </c>
      <c r="B96" s="130"/>
      <c r="C96" s="131">
        <v>0</v>
      </c>
      <c r="D96" s="131">
        <v>0</v>
      </c>
      <c r="E96" s="131">
        <v>0</v>
      </c>
      <c r="F96" s="131">
        <v>0</v>
      </c>
      <c r="G96" s="131">
        <v>0</v>
      </c>
      <c r="H96" s="131">
        <v>0</v>
      </c>
      <c r="I96" s="131">
        <v>0</v>
      </c>
      <c r="J96" s="131">
        <v>16</v>
      </c>
      <c r="K96" s="131">
        <v>39</v>
      </c>
      <c r="L96" s="131">
        <v>29</v>
      </c>
      <c r="M96" s="131">
        <v>36</v>
      </c>
      <c r="N96" s="131">
        <v>37</v>
      </c>
      <c r="O96" s="130"/>
      <c r="P96" s="131">
        <v>74</v>
      </c>
      <c r="Q96" s="131">
        <v>65</v>
      </c>
      <c r="R96" s="131">
        <v>25</v>
      </c>
      <c r="S96" s="131">
        <v>0</v>
      </c>
      <c r="T96" s="131">
        <v>0</v>
      </c>
      <c r="U96" s="131">
        <v>0</v>
      </c>
      <c r="V96" s="131">
        <v>0</v>
      </c>
      <c r="W96" s="131">
        <v>19</v>
      </c>
      <c r="X96" s="131">
        <v>2</v>
      </c>
      <c r="Y96" s="131">
        <v>37</v>
      </c>
      <c r="Z96" s="131">
        <v>76</v>
      </c>
      <c r="AA96" s="131">
        <v>87</v>
      </c>
      <c r="AB96" s="130"/>
      <c r="AC96" s="131">
        <v>93</v>
      </c>
      <c r="AD96" s="131">
        <v>4</v>
      </c>
      <c r="AE96" s="131">
        <v>47</v>
      </c>
      <c r="AF96" s="131">
        <v>128</v>
      </c>
      <c r="AG96" s="131">
        <v>78</v>
      </c>
      <c r="AH96" s="131">
        <v>36</v>
      </c>
      <c r="AI96" s="131">
        <v>2</v>
      </c>
      <c r="AJ96" s="131"/>
      <c r="AK96" s="131">
        <v>11</v>
      </c>
      <c r="AL96" s="131"/>
      <c r="AM96" s="131">
        <v>13</v>
      </c>
      <c r="AN96" s="131">
        <v>25</v>
      </c>
      <c r="AO96" s="131">
        <v>17</v>
      </c>
      <c r="AP96" s="131">
        <v>17</v>
      </c>
      <c r="AQ96" s="131">
        <v>12</v>
      </c>
      <c r="AR96" s="131">
        <v>3</v>
      </c>
      <c r="AS96" s="125"/>
      <c r="AT96" s="31">
        <v>10</v>
      </c>
      <c r="AU96" s="31">
        <v>6</v>
      </c>
      <c r="AV96" s="31">
        <v>8</v>
      </c>
      <c r="AW96" s="31">
        <v>6</v>
      </c>
      <c r="AX96" s="31">
        <v>10</v>
      </c>
      <c r="AY96" s="31">
        <v>17</v>
      </c>
      <c r="AZ96" s="31">
        <v>18</v>
      </c>
      <c r="BA96" s="31">
        <v>6</v>
      </c>
      <c r="BB96" s="31">
        <f t="shared" si="60"/>
        <v>0</v>
      </c>
      <c r="BC96" s="31">
        <v>6</v>
      </c>
      <c r="BD96" s="31">
        <v>11</v>
      </c>
      <c r="BE96" s="125"/>
      <c r="BF96" s="31">
        <v>5</v>
      </c>
      <c r="BG96" s="31">
        <v>9</v>
      </c>
      <c r="BH96" s="124" t="s">
        <v>174</v>
      </c>
      <c r="BI96" s="125"/>
      <c r="BJ96" s="125"/>
      <c r="BK96" s="31">
        <f>BG96-BF96</f>
        <v>4</v>
      </c>
      <c r="BL96" s="125"/>
      <c r="BM96" s="31">
        <f t="shared" si="61"/>
        <v>9</v>
      </c>
      <c r="BN96" s="45">
        <v>21</v>
      </c>
      <c r="BO96" s="31">
        <v>17</v>
      </c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</row>
    <row r="97" spans="1:78" s="102" customFormat="1" x14ac:dyDescent="0.25">
      <c r="A97" s="117" t="s">
        <v>128</v>
      </c>
      <c r="B97" s="132"/>
      <c r="C97" s="133">
        <v>476</v>
      </c>
      <c r="D97" s="133">
        <v>629</v>
      </c>
      <c r="E97" s="133">
        <v>438</v>
      </c>
      <c r="F97" s="133">
        <v>234</v>
      </c>
      <c r="G97" s="133">
        <v>259</v>
      </c>
      <c r="H97" s="133">
        <v>7920</v>
      </c>
      <c r="I97" s="133">
        <v>12050</v>
      </c>
      <c r="J97" s="133">
        <v>12769</v>
      </c>
      <c r="K97" s="133">
        <v>10303</v>
      </c>
      <c r="L97" s="133">
        <v>9592</v>
      </c>
      <c r="M97" s="133">
        <v>7495</v>
      </c>
      <c r="N97" s="133">
        <v>8223</v>
      </c>
      <c r="O97" s="132"/>
      <c r="P97" s="133">
        <v>10483</v>
      </c>
      <c r="Q97" s="133">
        <v>10318</v>
      </c>
      <c r="R97" s="133">
        <v>11019</v>
      </c>
      <c r="S97" s="133">
        <v>9529</v>
      </c>
      <c r="T97" s="133">
        <v>9848</v>
      </c>
      <c r="U97" s="133">
        <v>10570</v>
      </c>
      <c r="V97" s="133">
        <v>11290</v>
      </c>
      <c r="W97" s="133">
        <v>13390</v>
      </c>
      <c r="X97" s="133">
        <v>12722</v>
      </c>
      <c r="Y97" s="133">
        <v>11339</v>
      </c>
      <c r="Z97" s="133">
        <v>11735</v>
      </c>
      <c r="AA97" s="133">
        <v>14442</v>
      </c>
      <c r="AB97" s="132"/>
      <c r="AC97" s="133">
        <v>15944</v>
      </c>
      <c r="AD97" s="133">
        <v>12154</v>
      </c>
      <c r="AE97" s="133">
        <v>17567</v>
      </c>
      <c r="AF97" s="133">
        <v>16548</v>
      </c>
      <c r="AG97" s="133">
        <v>18048</v>
      </c>
      <c r="AH97" s="133">
        <v>15987</v>
      </c>
      <c r="AI97" s="133">
        <v>5284</v>
      </c>
      <c r="AJ97" s="133">
        <v>0</v>
      </c>
      <c r="AK97" s="133">
        <v>11924</v>
      </c>
      <c r="AL97" s="133"/>
      <c r="AM97" s="133">
        <v>17208</v>
      </c>
      <c r="AN97" s="133">
        <v>16751</v>
      </c>
      <c r="AO97" s="133">
        <v>16012</v>
      </c>
      <c r="AP97" s="133">
        <v>17317</v>
      </c>
      <c r="AQ97" s="133">
        <v>17930</v>
      </c>
      <c r="AR97" s="133">
        <v>18312</v>
      </c>
      <c r="AS97" s="134"/>
      <c r="AT97" s="75">
        <f t="shared" ref="AT97:BM97" si="62">SUM(AT91:AT96)</f>
        <v>17343</v>
      </c>
      <c r="AU97" s="75">
        <f t="shared" si="62"/>
        <v>16029</v>
      </c>
      <c r="AV97" s="75">
        <f t="shared" si="62"/>
        <v>16242</v>
      </c>
      <c r="AW97" s="75">
        <f t="shared" si="62"/>
        <v>17840</v>
      </c>
      <c r="AX97" s="75">
        <f t="shared" si="62"/>
        <v>16426</v>
      </c>
      <c r="AY97" s="75">
        <f t="shared" si="62"/>
        <v>12164</v>
      </c>
      <c r="AZ97" s="75">
        <f t="shared" si="62"/>
        <v>13477</v>
      </c>
      <c r="BA97" s="75">
        <f t="shared" si="62"/>
        <v>12965</v>
      </c>
      <c r="BB97" s="75">
        <f t="shared" si="62"/>
        <v>1490</v>
      </c>
      <c r="BC97" s="75">
        <f t="shared" si="62"/>
        <v>14455</v>
      </c>
      <c r="BD97" s="75">
        <f t="shared" si="62"/>
        <v>13157</v>
      </c>
      <c r="BE97" s="134"/>
      <c r="BF97" s="75">
        <f>SUM(BF91:BF96)</f>
        <v>7972</v>
      </c>
      <c r="BG97" s="75">
        <f t="shared" si="62"/>
        <v>17416</v>
      </c>
      <c r="BH97" s="135" t="s">
        <v>128</v>
      </c>
      <c r="BI97" s="134"/>
      <c r="BJ97" s="134"/>
      <c r="BK97" s="75">
        <f>SUM(BK91:BK96)</f>
        <v>9641</v>
      </c>
      <c r="BL97" s="134"/>
      <c r="BM97" s="75">
        <f t="shared" si="62"/>
        <v>17416</v>
      </c>
      <c r="BN97" s="75">
        <f t="shared" ref="BN97:BZ97" si="63">SUM(BN91:BN96)</f>
        <v>18106</v>
      </c>
      <c r="BO97" s="75">
        <f t="shared" si="63"/>
        <v>19111</v>
      </c>
      <c r="BP97" s="75">
        <f t="shared" si="63"/>
        <v>0</v>
      </c>
      <c r="BQ97" s="75">
        <f t="shared" si="63"/>
        <v>0</v>
      </c>
      <c r="BR97" s="75">
        <f t="shared" si="63"/>
        <v>0</v>
      </c>
      <c r="BS97" s="75">
        <f t="shared" si="63"/>
        <v>0</v>
      </c>
      <c r="BT97" s="75">
        <f t="shared" si="63"/>
        <v>0</v>
      </c>
      <c r="BU97" s="75">
        <f t="shared" si="63"/>
        <v>0</v>
      </c>
      <c r="BV97" s="75">
        <f t="shared" si="63"/>
        <v>0</v>
      </c>
      <c r="BW97" s="75">
        <f t="shared" si="63"/>
        <v>0</v>
      </c>
      <c r="BX97" s="75">
        <f t="shared" si="63"/>
        <v>0</v>
      </c>
      <c r="BY97" s="75">
        <f t="shared" si="63"/>
        <v>0</v>
      </c>
      <c r="BZ97" s="75">
        <f t="shared" si="63"/>
        <v>0</v>
      </c>
    </row>
    <row r="98" spans="1:78" x14ac:dyDescent="0.25">
      <c r="A98" s="60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73"/>
      <c r="AK98" s="61"/>
      <c r="AL98" s="73"/>
      <c r="AM98" s="61"/>
      <c r="AN98" s="61"/>
      <c r="AO98" s="61"/>
      <c r="AP98" s="61"/>
      <c r="AQ98" s="61"/>
      <c r="AR98" s="61"/>
      <c r="AS98" s="73"/>
      <c r="AT98" s="61"/>
      <c r="AU98" s="61"/>
      <c r="AV98" s="61"/>
      <c r="AW98" s="61"/>
      <c r="AX98" s="61"/>
      <c r="AY98" s="61"/>
      <c r="AZ98" s="61"/>
      <c r="BA98" s="73"/>
      <c r="BB98" s="73"/>
      <c r="BC98" s="61"/>
      <c r="BD98" s="61"/>
      <c r="BE98" s="73"/>
      <c r="BF98" s="61"/>
      <c r="BG98" s="61"/>
      <c r="BH98" s="60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</row>
    <row r="99" spans="1:78" s="59" customFormat="1" x14ac:dyDescent="0.25">
      <c r="A99" s="103" t="s">
        <v>197</v>
      </c>
      <c r="B99" s="104"/>
      <c r="C99" s="105">
        <v>43831</v>
      </c>
      <c r="D99" s="105">
        <v>43862</v>
      </c>
      <c r="E99" s="105">
        <v>43891</v>
      </c>
      <c r="F99" s="105">
        <v>43922</v>
      </c>
      <c r="G99" s="105">
        <v>43952</v>
      </c>
      <c r="H99" s="105">
        <v>43983</v>
      </c>
      <c r="I99" s="105">
        <v>44013</v>
      </c>
      <c r="J99" s="105">
        <v>44044</v>
      </c>
      <c r="K99" s="105">
        <v>44075</v>
      </c>
      <c r="L99" s="105">
        <v>44105</v>
      </c>
      <c r="M99" s="105">
        <v>44136</v>
      </c>
      <c r="N99" s="105">
        <v>44166</v>
      </c>
      <c r="O99" s="104"/>
      <c r="P99" s="105">
        <v>44197</v>
      </c>
      <c r="Q99" s="105">
        <v>44228</v>
      </c>
      <c r="R99" s="105">
        <v>44256</v>
      </c>
      <c r="S99" s="105">
        <v>44287</v>
      </c>
      <c r="T99" s="105">
        <v>44317</v>
      </c>
      <c r="U99" s="105">
        <v>44348</v>
      </c>
      <c r="V99" s="105">
        <v>44378</v>
      </c>
      <c r="W99" s="105">
        <v>44409</v>
      </c>
      <c r="X99" s="105">
        <v>44440</v>
      </c>
      <c r="Y99" s="105">
        <v>44470</v>
      </c>
      <c r="Z99" s="105">
        <v>44501</v>
      </c>
      <c r="AA99" s="105">
        <v>44531</v>
      </c>
      <c r="AB99" s="104"/>
      <c r="AC99" s="105">
        <v>44562</v>
      </c>
      <c r="AD99" s="105">
        <v>44593</v>
      </c>
      <c r="AE99" s="105">
        <v>44621</v>
      </c>
      <c r="AF99" s="105">
        <v>44652</v>
      </c>
      <c r="AG99" s="105">
        <v>44682</v>
      </c>
      <c r="AH99" s="105">
        <v>44713</v>
      </c>
      <c r="AI99" s="105" t="s">
        <v>103</v>
      </c>
      <c r="AJ99" s="106" t="s">
        <v>198</v>
      </c>
      <c r="AK99" s="105" t="s">
        <v>105</v>
      </c>
      <c r="AL99" s="106" t="s">
        <v>198</v>
      </c>
      <c r="AM99" s="105">
        <v>44743</v>
      </c>
      <c r="AN99" s="105">
        <v>44774</v>
      </c>
      <c r="AO99" s="105">
        <v>44805</v>
      </c>
      <c r="AP99" s="105">
        <v>44835</v>
      </c>
      <c r="AQ99" s="105">
        <v>44866</v>
      </c>
      <c r="AR99" s="105">
        <v>44896</v>
      </c>
      <c r="AS99" s="107"/>
      <c r="AT99" s="41" t="e">
        <f t="shared" ref="AT99:BD99" ca="1" si="64">AT$4</f>
        <v>#NAME?</v>
      </c>
      <c r="AU99" s="41" t="e">
        <f t="shared" ca="1" si="64"/>
        <v>#NAME?</v>
      </c>
      <c r="AV99" s="41" t="e">
        <f t="shared" ca="1" si="64"/>
        <v>#NAME?</v>
      </c>
      <c r="AW99" s="41" t="e">
        <f t="shared" ca="1" si="64"/>
        <v>#NAME?</v>
      </c>
      <c r="AX99" s="41" t="e">
        <f t="shared" ca="1" si="64"/>
        <v>#NAME?</v>
      </c>
      <c r="AY99" s="41" t="e">
        <f t="shared" ca="1" si="64"/>
        <v>#NAME?</v>
      </c>
      <c r="AZ99" s="41" t="e">
        <f t="shared" ca="1" si="64"/>
        <v>#NAME?</v>
      </c>
      <c r="BA99" s="42" t="str">
        <f t="shared" si="64"/>
        <v>1 - 24 de Ago-23</v>
      </c>
      <c r="BB99" s="42" t="str">
        <f t="shared" si="64"/>
        <v>24 - 31 de Ago-23</v>
      </c>
      <c r="BC99" s="41" t="e">
        <f t="shared" ca="1" si="64"/>
        <v>#NAME?</v>
      </c>
      <c r="BD99" s="41" t="e">
        <f t="shared" ca="1" si="64"/>
        <v>#NAME?</v>
      </c>
      <c r="BE99" s="107"/>
      <c r="BF99" s="41" t="str">
        <f>BF$4</f>
        <v>01 - 15-Out-2023</v>
      </c>
      <c r="BG99" s="41" t="e">
        <f ca="1">BG$4</f>
        <v>#NAME?</v>
      </c>
      <c r="BH99" s="108" t="s">
        <v>199</v>
      </c>
      <c r="BI99" s="109"/>
      <c r="BJ99" s="109"/>
      <c r="BK99" s="63" t="str">
        <f t="shared" ref="BK99:BZ99" si="65">BK$4</f>
        <v>16 - 31-Out-2023</v>
      </c>
      <c r="BL99" s="109"/>
      <c r="BM99" s="63">
        <f t="shared" si="65"/>
        <v>45200</v>
      </c>
      <c r="BN99" s="44" t="e">
        <f t="shared" ca="1" si="65"/>
        <v>#NAME?</v>
      </c>
      <c r="BO99" s="44" t="e">
        <f t="shared" ca="1" si="65"/>
        <v>#NAME?</v>
      </c>
      <c r="BP99" s="58" t="e">
        <f t="shared" ca="1" si="65"/>
        <v>#NAME?</v>
      </c>
      <c r="BQ99" s="58" t="e">
        <f t="shared" ca="1" si="65"/>
        <v>#NAME?</v>
      </c>
      <c r="BR99" s="58" t="e">
        <f t="shared" ca="1" si="65"/>
        <v>#NAME?</v>
      </c>
      <c r="BS99" s="58" t="e">
        <f t="shared" ca="1" si="65"/>
        <v>#NAME?</v>
      </c>
      <c r="BT99" s="58" t="e">
        <f t="shared" ca="1" si="65"/>
        <v>#NAME?</v>
      </c>
      <c r="BU99" s="58" t="e">
        <f t="shared" ca="1" si="65"/>
        <v>#NAME?</v>
      </c>
      <c r="BV99" s="58" t="e">
        <f t="shared" ca="1" si="65"/>
        <v>#NAME?</v>
      </c>
      <c r="BW99" s="58" t="e">
        <f t="shared" ca="1" si="65"/>
        <v>#NAME?</v>
      </c>
      <c r="BX99" s="58" t="e">
        <f t="shared" ca="1" si="65"/>
        <v>#NAME?</v>
      </c>
      <c r="BY99" s="58" t="e">
        <f t="shared" ca="1" si="65"/>
        <v>#NAME?</v>
      </c>
      <c r="BZ99" s="58" t="e">
        <f t="shared" ca="1" si="65"/>
        <v>#NAME?</v>
      </c>
    </row>
    <row r="100" spans="1:78" s="24" customFormat="1" x14ac:dyDescent="0.25">
      <c r="A100" s="129" t="s">
        <v>200</v>
      </c>
      <c r="B100" s="130"/>
      <c r="C100" s="131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>
        <v>3419</v>
      </c>
      <c r="AD100" s="130">
        <v>4031</v>
      </c>
      <c r="AE100" s="130">
        <v>5376</v>
      </c>
      <c r="AF100" s="130">
        <v>5380</v>
      </c>
      <c r="AG100" s="130">
        <v>5477</v>
      </c>
      <c r="AH100" s="130">
        <v>5591</v>
      </c>
      <c r="AI100" s="130">
        <v>1736</v>
      </c>
      <c r="AJ100" s="340">
        <v>3500</v>
      </c>
      <c r="AK100" s="130">
        <v>3068</v>
      </c>
      <c r="AL100" s="340">
        <v>3500</v>
      </c>
      <c r="AM100" s="130">
        <v>4804</v>
      </c>
      <c r="AN100" s="130">
        <v>5021</v>
      </c>
      <c r="AO100" s="130">
        <v>5191</v>
      </c>
      <c r="AP100" s="130">
        <v>5519</v>
      </c>
      <c r="AQ100" s="130">
        <v>5758</v>
      </c>
      <c r="AR100" s="130">
        <v>6182</v>
      </c>
      <c r="AS100" s="136"/>
      <c r="AT100" s="90">
        <v>6399</v>
      </c>
      <c r="AU100" s="90">
        <v>6719</v>
      </c>
      <c r="AV100" s="90">
        <v>7854</v>
      </c>
      <c r="AW100" s="90">
        <v>7477</v>
      </c>
      <c r="AX100" s="90">
        <v>6427</v>
      </c>
      <c r="AY100" s="90">
        <v>5340</v>
      </c>
      <c r="AZ100" s="90">
        <v>5358</v>
      </c>
      <c r="BA100" s="137">
        <v>3981</v>
      </c>
      <c r="BB100" s="137">
        <f>BC100-BA100</f>
        <v>1277</v>
      </c>
      <c r="BC100" s="90">
        <v>5258</v>
      </c>
      <c r="BD100" s="90">
        <v>5605</v>
      </c>
      <c r="BE100" s="90"/>
      <c r="BF100" s="90">
        <v>2819</v>
      </c>
      <c r="BG100" s="90">
        <v>6080</v>
      </c>
      <c r="BH100" s="129" t="s">
        <v>200</v>
      </c>
      <c r="BI100" s="138"/>
      <c r="BJ100" s="138"/>
      <c r="BK100" s="90">
        <f>BG100-BF100</f>
        <v>3261</v>
      </c>
      <c r="BL100" s="138"/>
      <c r="BM100" s="90">
        <f>BG100</f>
        <v>6080</v>
      </c>
      <c r="BN100" s="139">
        <f>BN109-BN101</f>
        <v>5656</v>
      </c>
      <c r="BO100" s="90">
        <v>5423</v>
      </c>
      <c r="BP100" s="90"/>
      <c r="BQ100" s="90"/>
      <c r="BR100" s="90"/>
      <c r="BS100" s="90"/>
      <c r="BT100" s="90"/>
      <c r="BU100" s="90"/>
      <c r="BV100" s="90"/>
      <c r="BW100" s="90"/>
      <c r="BX100" s="90"/>
      <c r="BY100" s="90"/>
      <c r="BZ100" s="90"/>
    </row>
    <row r="101" spans="1:78" s="24" customFormat="1" x14ac:dyDescent="0.25">
      <c r="A101" s="129" t="s">
        <v>201</v>
      </c>
      <c r="B101" s="130"/>
      <c r="C101" s="131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>
        <v>0</v>
      </c>
      <c r="AD101" s="130">
        <v>288</v>
      </c>
      <c r="AE101" s="130">
        <v>0</v>
      </c>
      <c r="AF101" s="130">
        <v>0</v>
      </c>
      <c r="AG101" s="130">
        <v>0</v>
      </c>
      <c r="AH101" s="130">
        <v>0</v>
      </c>
      <c r="AI101" s="130">
        <v>0</v>
      </c>
      <c r="AJ101" s="341"/>
      <c r="AK101" s="130">
        <v>0</v>
      </c>
      <c r="AL101" s="341"/>
      <c r="AM101" s="130">
        <v>0</v>
      </c>
      <c r="AN101" s="130">
        <v>0</v>
      </c>
      <c r="AO101" s="130">
        <v>0</v>
      </c>
      <c r="AP101" s="130">
        <v>0</v>
      </c>
      <c r="AQ101" s="130">
        <v>0</v>
      </c>
      <c r="AR101" s="130">
        <v>0</v>
      </c>
      <c r="AS101" s="136"/>
      <c r="AT101" s="90">
        <v>0</v>
      </c>
      <c r="AU101" s="90">
        <v>0</v>
      </c>
      <c r="AV101" s="90">
        <v>0</v>
      </c>
      <c r="AW101" s="90">
        <v>0</v>
      </c>
      <c r="AX101" s="90">
        <v>0</v>
      </c>
      <c r="AY101" s="90">
        <v>0</v>
      </c>
      <c r="AZ101" s="90">
        <v>0</v>
      </c>
      <c r="BA101" s="137">
        <v>0</v>
      </c>
      <c r="BB101" s="137">
        <v>0</v>
      </c>
      <c r="BC101" s="90">
        <v>0</v>
      </c>
      <c r="BD101" s="90">
        <v>0</v>
      </c>
      <c r="BE101" s="90"/>
      <c r="BF101" s="90">
        <v>0</v>
      </c>
      <c r="BG101" s="90">
        <v>0</v>
      </c>
      <c r="BH101" s="129" t="s">
        <v>201</v>
      </c>
      <c r="BI101" s="138"/>
      <c r="BJ101" s="138"/>
      <c r="BK101" s="90">
        <v>0</v>
      </c>
      <c r="BL101" s="138"/>
      <c r="BM101" s="90">
        <f>BG101</f>
        <v>0</v>
      </c>
      <c r="BN101" s="139">
        <v>66</v>
      </c>
      <c r="BO101" s="90">
        <v>450</v>
      </c>
      <c r="BP101" s="90"/>
      <c r="BQ101" s="90"/>
      <c r="BR101" s="90"/>
      <c r="BS101" s="90"/>
      <c r="BT101" s="90"/>
      <c r="BU101" s="90"/>
      <c r="BV101" s="90"/>
      <c r="BW101" s="90"/>
      <c r="BX101" s="90"/>
      <c r="BY101" s="90"/>
      <c r="BZ101" s="90"/>
    </row>
    <row r="102" spans="1:78" s="102" customFormat="1" x14ac:dyDescent="0.25">
      <c r="A102" s="117" t="s">
        <v>128</v>
      </c>
      <c r="B102" s="133">
        <v>0</v>
      </c>
      <c r="C102" s="133">
        <v>0</v>
      </c>
      <c r="D102" s="133">
        <v>0</v>
      </c>
      <c r="E102" s="133">
        <v>0</v>
      </c>
      <c r="F102" s="133">
        <v>0</v>
      </c>
      <c r="G102" s="133">
        <v>0</v>
      </c>
      <c r="H102" s="133">
        <v>0</v>
      </c>
      <c r="I102" s="133">
        <v>0</v>
      </c>
      <c r="J102" s="133">
        <v>0</v>
      </c>
      <c r="K102" s="133">
        <v>0</v>
      </c>
      <c r="L102" s="133">
        <v>0</v>
      </c>
      <c r="M102" s="133">
        <v>0</v>
      </c>
      <c r="N102" s="133">
        <v>0</v>
      </c>
      <c r="O102" s="133">
        <v>0</v>
      </c>
      <c r="P102" s="133">
        <v>0</v>
      </c>
      <c r="Q102" s="133">
        <v>0</v>
      </c>
      <c r="R102" s="133">
        <v>0</v>
      </c>
      <c r="S102" s="133">
        <v>0</v>
      </c>
      <c r="T102" s="133">
        <v>0</v>
      </c>
      <c r="U102" s="133">
        <v>0</v>
      </c>
      <c r="V102" s="133">
        <v>0</v>
      </c>
      <c r="W102" s="133">
        <v>0</v>
      </c>
      <c r="X102" s="133">
        <v>0</v>
      </c>
      <c r="Y102" s="133">
        <v>0</v>
      </c>
      <c r="Z102" s="133">
        <v>0</v>
      </c>
      <c r="AA102" s="133">
        <v>0</v>
      </c>
      <c r="AB102" s="133">
        <v>0</v>
      </c>
      <c r="AC102" s="133">
        <v>3419</v>
      </c>
      <c r="AD102" s="133">
        <v>4319</v>
      </c>
      <c r="AE102" s="133">
        <v>5376</v>
      </c>
      <c r="AF102" s="133">
        <v>5380</v>
      </c>
      <c r="AG102" s="133">
        <v>5477</v>
      </c>
      <c r="AH102" s="133">
        <v>5591</v>
      </c>
      <c r="AI102" s="133">
        <v>1736</v>
      </c>
      <c r="AJ102" s="133">
        <v>3500</v>
      </c>
      <c r="AK102" s="133">
        <v>3068</v>
      </c>
      <c r="AL102" s="133">
        <v>3500</v>
      </c>
      <c r="AM102" s="133">
        <v>4804</v>
      </c>
      <c r="AN102" s="133">
        <v>5021</v>
      </c>
      <c r="AO102" s="133">
        <v>5191</v>
      </c>
      <c r="AP102" s="133">
        <v>5519</v>
      </c>
      <c r="AQ102" s="133">
        <v>5758</v>
      </c>
      <c r="AR102" s="133">
        <v>6182</v>
      </c>
      <c r="AS102" s="134"/>
      <c r="AT102" s="75">
        <f t="shared" ref="AT102:BM102" si="66">SUM(AT100:AT101)</f>
        <v>6399</v>
      </c>
      <c r="AU102" s="75">
        <f t="shared" si="66"/>
        <v>6719</v>
      </c>
      <c r="AV102" s="75">
        <f t="shared" si="66"/>
        <v>7854</v>
      </c>
      <c r="AW102" s="75">
        <f t="shared" si="66"/>
        <v>7477</v>
      </c>
      <c r="AX102" s="75">
        <f t="shared" si="66"/>
        <v>6427</v>
      </c>
      <c r="AY102" s="75">
        <f t="shared" si="66"/>
        <v>5340</v>
      </c>
      <c r="AZ102" s="75">
        <f t="shared" si="66"/>
        <v>5358</v>
      </c>
      <c r="BA102" s="75">
        <f t="shared" si="66"/>
        <v>3981</v>
      </c>
      <c r="BB102" s="75">
        <f t="shared" si="66"/>
        <v>1277</v>
      </c>
      <c r="BC102" s="75">
        <f t="shared" si="66"/>
        <v>5258</v>
      </c>
      <c r="BD102" s="75">
        <f t="shared" si="66"/>
        <v>5605</v>
      </c>
      <c r="BE102" s="75"/>
      <c r="BF102" s="75">
        <f>SUM(BF100:BF101)</f>
        <v>2819</v>
      </c>
      <c r="BG102" s="75">
        <f t="shared" si="66"/>
        <v>6080</v>
      </c>
      <c r="BH102" s="135" t="s">
        <v>128</v>
      </c>
      <c r="BI102" s="134"/>
      <c r="BJ102" s="134"/>
      <c r="BK102" s="75">
        <f>SUM(BK100:BK101)</f>
        <v>3261</v>
      </c>
      <c r="BL102" s="134"/>
      <c r="BM102" s="75">
        <f t="shared" si="66"/>
        <v>6080</v>
      </c>
      <c r="BN102" s="75">
        <f t="shared" ref="BN102:BZ102" si="67">SUM(BN100:BN101)</f>
        <v>5722</v>
      </c>
      <c r="BO102" s="75">
        <f t="shared" si="67"/>
        <v>5873</v>
      </c>
      <c r="BP102" s="75">
        <f t="shared" si="67"/>
        <v>0</v>
      </c>
      <c r="BQ102" s="75">
        <f t="shared" si="67"/>
        <v>0</v>
      </c>
      <c r="BR102" s="75">
        <f t="shared" si="67"/>
        <v>0</v>
      </c>
      <c r="BS102" s="75">
        <f t="shared" si="67"/>
        <v>0</v>
      </c>
      <c r="BT102" s="75">
        <f t="shared" si="67"/>
        <v>0</v>
      </c>
      <c r="BU102" s="75">
        <f t="shared" si="67"/>
        <v>0</v>
      </c>
      <c r="BV102" s="75">
        <f t="shared" si="67"/>
        <v>0</v>
      </c>
      <c r="BW102" s="75">
        <f t="shared" si="67"/>
        <v>0</v>
      </c>
      <c r="BX102" s="75">
        <f t="shared" si="67"/>
        <v>0</v>
      </c>
      <c r="BY102" s="75">
        <f t="shared" si="67"/>
        <v>0</v>
      </c>
      <c r="BZ102" s="75">
        <f t="shared" si="67"/>
        <v>0</v>
      </c>
    </row>
    <row r="103" spans="1:78" x14ac:dyDescent="0.25">
      <c r="A103" s="60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73"/>
      <c r="AK103" s="61"/>
      <c r="AL103" s="73"/>
      <c r="AM103" s="61"/>
      <c r="AN103" s="61"/>
      <c r="AO103" s="61"/>
      <c r="AP103" s="61"/>
      <c r="AQ103" s="61"/>
      <c r="AR103" s="61"/>
      <c r="AS103" s="73"/>
      <c r="AT103" s="61"/>
      <c r="AU103" s="61"/>
      <c r="AV103" s="61"/>
      <c r="AW103" s="61"/>
      <c r="AX103" s="61"/>
      <c r="AY103" s="61"/>
      <c r="AZ103" s="61"/>
      <c r="BA103" s="73"/>
      <c r="BB103" s="73"/>
      <c r="BC103" s="61"/>
      <c r="BD103" s="61"/>
      <c r="BE103" s="61"/>
      <c r="BF103" s="61"/>
      <c r="BG103" s="61"/>
      <c r="BH103" s="60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</row>
    <row r="104" spans="1:78" s="59" customFormat="1" x14ac:dyDescent="0.25">
      <c r="A104" s="103" t="s">
        <v>202</v>
      </c>
      <c r="B104" s="104"/>
      <c r="C104" s="105">
        <v>43831</v>
      </c>
      <c r="D104" s="105">
        <v>43862</v>
      </c>
      <c r="E104" s="105">
        <v>43891</v>
      </c>
      <c r="F104" s="105">
        <v>43922</v>
      </c>
      <c r="G104" s="105">
        <v>43952</v>
      </c>
      <c r="H104" s="105">
        <v>43983</v>
      </c>
      <c r="I104" s="105">
        <v>44013</v>
      </c>
      <c r="J104" s="105">
        <v>44044</v>
      </c>
      <c r="K104" s="105">
        <v>44075</v>
      </c>
      <c r="L104" s="105">
        <v>44105</v>
      </c>
      <c r="M104" s="105">
        <v>44136</v>
      </c>
      <c r="N104" s="105">
        <v>44166</v>
      </c>
      <c r="O104" s="104"/>
      <c r="P104" s="105">
        <v>44197</v>
      </c>
      <c r="Q104" s="105">
        <v>44228</v>
      </c>
      <c r="R104" s="105">
        <v>44256</v>
      </c>
      <c r="S104" s="105">
        <v>44287</v>
      </c>
      <c r="T104" s="105">
        <v>44317</v>
      </c>
      <c r="U104" s="105">
        <v>44348</v>
      </c>
      <c r="V104" s="105">
        <v>44378</v>
      </c>
      <c r="W104" s="105">
        <v>44409</v>
      </c>
      <c r="X104" s="105">
        <v>44440</v>
      </c>
      <c r="Y104" s="105">
        <v>44470</v>
      </c>
      <c r="Z104" s="105">
        <v>44501</v>
      </c>
      <c r="AA104" s="105">
        <v>44531</v>
      </c>
      <c r="AB104" s="104"/>
      <c r="AC104" s="105">
        <v>44562</v>
      </c>
      <c r="AD104" s="105">
        <v>44593</v>
      </c>
      <c r="AE104" s="105">
        <v>44621</v>
      </c>
      <c r="AF104" s="105">
        <v>44652</v>
      </c>
      <c r="AG104" s="105">
        <v>44682</v>
      </c>
      <c r="AH104" s="105">
        <v>44713</v>
      </c>
      <c r="AI104" s="105" t="s">
        <v>103</v>
      </c>
      <c r="AJ104" s="106" t="s">
        <v>3</v>
      </c>
      <c r="AK104" s="105" t="s">
        <v>105</v>
      </c>
      <c r="AL104" s="106"/>
      <c r="AM104" s="105">
        <v>44743</v>
      </c>
      <c r="AN104" s="105">
        <v>44774</v>
      </c>
      <c r="AO104" s="105">
        <v>44805</v>
      </c>
      <c r="AP104" s="105">
        <v>44835</v>
      </c>
      <c r="AQ104" s="105">
        <v>44866</v>
      </c>
      <c r="AR104" s="105">
        <v>44896</v>
      </c>
      <c r="AS104" s="107"/>
      <c r="AT104" s="41" t="e">
        <f t="shared" ref="AT104:BD104" ca="1" si="68">AT$4</f>
        <v>#NAME?</v>
      </c>
      <c r="AU104" s="41" t="e">
        <f t="shared" ca="1" si="68"/>
        <v>#NAME?</v>
      </c>
      <c r="AV104" s="41" t="e">
        <f t="shared" ca="1" si="68"/>
        <v>#NAME?</v>
      </c>
      <c r="AW104" s="41" t="e">
        <f t="shared" ca="1" si="68"/>
        <v>#NAME?</v>
      </c>
      <c r="AX104" s="41" t="e">
        <f t="shared" ca="1" si="68"/>
        <v>#NAME?</v>
      </c>
      <c r="AY104" s="41" t="e">
        <f t="shared" ca="1" si="68"/>
        <v>#NAME?</v>
      </c>
      <c r="AZ104" s="41" t="e">
        <f t="shared" ca="1" si="68"/>
        <v>#NAME?</v>
      </c>
      <c r="BA104" s="42" t="str">
        <f t="shared" si="68"/>
        <v>1 - 24 de Ago-23</v>
      </c>
      <c r="BB104" s="42" t="str">
        <f t="shared" si="68"/>
        <v>24 - 31 de Ago-23</v>
      </c>
      <c r="BC104" s="41" t="e">
        <f t="shared" ca="1" si="68"/>
        <v>#NAME?</v>
      </c>
      <c r="BD104" s="41" t="e">
        <f t="shared" ca="1" si="68"/>
        <v>#NAME?</v>
      </c>
      <c r="BE104" s="41"/>
      <c r="BF104" s="41" t="str">
        <f>BF$4</f>
        <v>01 - 15-Out-2023</v>
      </c>
      <c r="BG104" s="41" t="e">
        <f ca="1">BG$4</f>
        <v>#NAME?</v>
      </c>
      <c r="BH104" s="108" t="s">
        <v>203</v>
      </c>
      <c r="BI104" s="109"/>
      <c r="BJ104" s="109"/>
      <c r="BK104" s="63" t="str">
        <f t="shared" ref="BK104:BZ104" si="69">BK$4</f>
        <v>16 - 31-Out-2023</v>
      </c>
      <c r="BL104" s="109"/>
      <c r="BM104" s="63">
        <f t="shared" si="69"/>
        <v>45200</v>
      </c>
      <c r="BN104" s="44" t="e">
        <f t="shared" ca="1" si="69"/>
        <v>#NAME?</v>
      </c>
      <c r="BO104" s="44" t="e">
        <f t="shared" ca="1" si="69"/>
        <v>#NAME?</v>
      </c>
      <c r="BP104" s="58" t="e">
        <f t="shared" ca="1" si="69"/>
        <v>#NAME?</v>
      </c>
      <c r="BQ104" s="58" t="e">
        <f t="shared" ca="1" si="69"/>
        <v>#NAME?</v>
      </c>
      <c r="BR104" s="58" t="e">
        <f t="shared" ca="1" si="69"/>
        <v>#NAME?</v>
      </c>
      <c r="BS104" s="58" t="e">
        <f t="shared" ca="1" si="69"/>
        <v>#NAME?</v>
      </c>
      <c r="BT104" s="58" t="e">
        <f t="shared" ca="1" si="69"/>
        <v>#NAME?</v>
      </c>
      <c r="BU104" s="58" t="e">
        <f t="shared" ca="1" si="69"/>
        <v>#NAME?</v>
      </c>
      <c r="BV104" s="58" t="e">
        <f t="shared" ca="1" si="69"/>
        <v>#NAME?</v>
      </c>
      <c r="BW104" s="58" t="e">
        <f t="shared" ca="1" si="69"/>
        <v>#NAME?</v>
      </c>
      <c r="BX104" s="58" t="e">
        <f t="shared" ca="1" si="69"/>
        <v>#NAME?</v>
      </c>
      <c r="BY104" s="58" t="e">
        <f t="shared" ca="1" si="69"/>
        <v>#NAME?</v>
      </c>
      <c r="BZ104" s="58" t="e">
        <f t="shared" ca="1" si="69"/>
        <v>#NAME?</v>
      </c>
    </row>
    <row r="105" spans="1:78" s="24" customFormat="1" x14ac:dyDescent="0.25">
      <c r="A105" s="129" t="s">
        <v>204</v>
      </c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>
        <v>0</v>
      </c>
      <c r="AJ105" s="140"/>
      <c r="AK105" s="130">
        <v>0</v>
      </c>
      <c r="AL105" s="140"/>
      <c r="AM105" s="130">
        <v>0</v>
      </c>
      <c r="AN105" s="130">
        <v>0</v>
      </c>
      <c r="AO105" s="130">
        <v>0</v>
      </c>
      <c r="AP105" s="130">
        <v>0</v>
      </c>
      <c r="AQ105" s="130">
        <v>0</v>
      </c>
      <c r="AR105" s="130">
        <v>0</v>
      </c>
      <c r="AS105" s="141"/>
      <c r="AT105" s="90">
        <v>0</v>
      </c>
      <c r="AU105" s="90">
        <v>0</v>
      </c>
      <c r="AV105" s="90">
        <v>0</v>
      </c>
      <c r="AW105" s="90">
        <v>0</v>
      </c>
      <c r="AX105" s="90">
        <v>0</v>
      </c>
      <c r="AY105" s="90">
        <v>0</v>
      </c>
      <c r="AZ105" s="90">
        <v>0</v>
      </c>
      <c r="BA105" s="137">
        <v>0</v>
      </c>
      <c r="BB105" s="137">
        <v>0</v>
      </c>
      <c r="BC105" s="90">
        <v>0</v>
      </c>
      <c r="BD105" s="90">
        <v>0</v>
      </c>
      <c r="BE105" s="90"/>
      <c r="BF105" s="90">
        <v>0</v>
      </c>
      <c r="BG105" s="90">
        <v>0</v>
      </c>
      <c r="BH105" s="129" t="s">
        <v>204</v>
      </c>
      <c r="BI105" s="138"/>
      <c r="BJ105" s="138"/>
      <c r="BK105" s="90">
        <v>0</v>
      </c>
      <c r="BL105" s="138"/>
      <c r="BM105" s="90">
        <f>BG105</f>
        <v>0</v>
      </c>
      <c r="BN105" s="139">
        <v>306</v>
      </c>
      <c r="BO105" s="90">
        <v>429</v>
      </c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</row>
    <row r="106" spans="1:78" s="24" customFormat="1" x14ac:dyDescent="0.25">
      <c r="A106" s="129" t="s">
        <v>123</v>
      </c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>
        <v>1736</v>
      </c>
      <c r="AJ106" s="140"/>
      <c r="AK106" s="130">
        <v>3068</v>
      </c>
      <c r="AL106" s="140"/>
      <c r="AM106" s="130">
        <v>4804</v>
      </c>
      <c r="AN106" s="130">
        <v>5021</v>
      </c>
      <c r="AO106" s="130">
        <v>5191</v>
      </c>
      <c r="AP106" s="130">
        <v>5519</v>
      </c>
      <c r="AQ106" s="130">
        <v>5758</v>
      </c>
      <c r="AR106" s="130">
        <v>6182</v>
      </c>
      <c r="AS106" s="141"/>
      <c r="AT106" s="90">
        <v>6399</v>
      </c>
      <c r="AU106" s="90">
        <v>6719</v>
      </c>
      <c r="AV106" s="90">
        <v>7854</v>
      </c>
      <c r="AW106" s="90">
        <v>7477</v>
      </c>
      <c r="AX106" s="90">
        <v>6427</v>
      </c>
      <c r="AY106" s="90">
        <v>5340</v>
      </c>
      <c r="AZ106" s="90">
        <v>5358</v>
      </c>
      <c r="BA106" s="137">
        <v>3981</v>
      </c>
      <c r="BB106" s="137">
        <f>BC106-BA106</f>
        <v>1277</v>
      </c>
      <c r="BC106" s="90">
        <v>5258</v>
      </c>
      <c r="BD106" s="90">
        <v>5605</v>
      </c>
      <c r="BE106" s="90"/>
      <c r="BF106" s="90">
        <v>2819</v>
      </c>
      <c r="BG106" s="90">
        <v>6080</v>
      </c>
      <c r="BH106" s="129" t="s">
        <v>205</v>
      </c>
      <c r="BI106" s="138"/>
      <c r="BJ106" s="138"/>
      <c r="BK106" s="90">
        <v>3261</v>
      </c>
      <c r="BL106" s="138"/>
      <c r="BM106" s="90">
        <f>BG106</f>
        <v>6080</v>
      </c>
      <c r="BN106" s="139">
        <f>BN80-BN105-BN107-BN108</f>
        <v>5297</v>
      </c>
      <c r="BO106" s="90">
        <v>5059</v>
      </c>
      <c r="BP106" s="90"/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</row>
    <row r="107" spans="1:78" s="24" customFormat="1" ht="15" hidden="1" customHeight="1" x14ac:dyDescent="0.25">
      <c r="A107" s="129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40"/>
      <c r="AK107" s="130"/>
      <c r="AL107" s="140"/>
      <c r="AM107" s="130"/>
      <c r="AN107" s="130"/>
      <c r="AO107" s="130"/>
      <c r="AP107" s="130"/>
      <c r="AQ107" s="130"/>
      <c r="AR107" s="130"/>
      <c r="AS107" s="141"/>
      <c r="AT107" s="90"/>
      <c r="AU107" s="90"/>
      <c r="AV107" s="90"/>
      <c r="AW107" s="90"/>
      <c r="AX107" s="90"/>
      <c r="AY107" s="90"/>
      <c r="AZ107" s="90"/>
      <c r="BA107" s="137"/>
      <c r="BB107" s="137"/>
      <c r="BC107" s="90"/>
      <c r="BD107" s="90"/>
      <c r="BE107" s="90"/>
      <c r="BF107" s="90"/>
      <c r="BG107" s="90"/>
      <c r="BH107" s="129" t="s">
        <v>206</v>
      </c>
      <c r="BI107" s="138"/>
      <c r="BJ107" s="138"/>
      <c r="BK107" s="90"/>
      <c r="BL107" s="138"/>
      <c r="BM107" s="90"/>
      <c r="BN107" s="90">
        <v>113</v>
      </c>
      <c r="BO107" s="90">
        <v>353</v>
      </c>
      <c r="BP107" s="90"/>
      <c r="BQ107" s="90"/>
      <c r="BR107" s="90"/>
      <c r="BS107" s="90"/>
      <c r="BT107" s="90"/>
      <c r="BU107" s="90"/>
      <c r="BV107" s="90"/>
      <c r="BW107" s="90"/>
      <c r="BX107" s="90"/>
      <c r="BY107" s="90"/>
      <c r="BZ107" s="90"/>
    </row>
    <row r="108" spans="1:78" s="24" customFormat="1" ht="15" hidden="1" customHeight="1" x14ac:dyDescent="0.25">
      <c r="A108" s="129"/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40"/>
      <c r="AK108" s="130"/>
      <c r="AL108" s="140"/>
      <c r="AM108" s="130"/>
      <c r="AN108" s="130"/>
      <c r="AO108" s="130"/>
      <c r="AP108" s="130"/>
      <c r="AQ108" s="130"/>
      <c r="AR108" s="130"/>
      <c r="AS108" s="141"/>
      <c r="AT108" s="90"/>
      <c r="AU108" s="90"/>
      <c r="AV108" s="90"/>
      <c r="AW108" s="90"/>
      <c r="AX108" s="90"/>
      <c r="AY108" s="90"/>
      <c r="AZ108" s="90"/>
      <c r="BA108" s="137"/>
      <c r="BB108" s="137"/>
      <c r="BC108" s="90"/>
      <c r="BD108" s="90"/>
      <c r="BE108" s="90"/>
      <c r="BF108" s="90"/>
      <c r="BG108" s="90"/>
      <c r="BH108" s="129" t="s">
        <v>207</v>
      </c>
      <c r="BI108" s="138"/>
      <c r="BJ108" s="138"/>
      <c r="BK108" s="90"/>
      <c r="BL108" s="138"/>
      <c r="BM108" s="90"/>
      <c r="BN108" s="90">
        <v>6</v>
      </c>
      <c r="BO108" s="90">
        <v>32</v>
      </c>
      <c r="BP108" s="90"/>
      <c r="BQ108" s="90"/>
      <c r="BR108" s="90"/>
      <c r="BS108" s="90"/>
      <c r="BT108" s="90"/>
      <c r="BU108" s="90"/>
      <c r="BV108" s="90"/>
      <c r="BW108" s="90"/>
      <c r="BX108" s="90"/>
      <c r="BY108" s="90"/>
      <c r="BZ108" s="90"/>
    </row>
    <row r="109" spans="1:78" s="102" customFormat="1" x14ac:dyDescent="0.25">
      <c r="A109" s="117" t="s">
        <v>128</v>
      </c>
      <c r="B109" s="133">
        <v>0</v>
      </c>
      <c r="C109" s="133">
        <v>0</v>
      </c>
      <c r="D109" s="133">
        <v>0</v>
      </c>
      <c r="E109" s="133">
        <v>0</v>
      </c>
      <c r="F109" s="133">
        <v>0</v>
      </c>
      <c r="G109" s="133">
        <v>0</v>
      </c>
      <c r="H109" s="133">
        <v>0</v>
      </c>
      <c r="I109" s="133">
        <v>0</v>
      </c>
      <c r="J109" s="133">
        <v>0</v>
      </c>
      <c r="K109" s="133">
        <v>0</v>
      </c>
      <c r="L109" s="133">
        <v>0</v>
      </c>
      <c r="M109" s="133">
        <v>0</v>
      </c>
      <c r="N109" s="133">
        <v>0</v>
      </c>
      <c r="O109" s="133">
        <v>0</v>
      </c>
      <c r="P109" s="133">
        <v>0</v>
      </c>
      <c r="Q109" s="133">
        <v>0</v>
      </c>
      <c r="R109" s="133">
        <v>0</v>
      </c>
      <c r="S109" s="133">
        <v>0</v>
      </c>
      <c r="T109" s="133">
        <v>0</v>
      </c>
      <c r="U109" s="133">
        <v>0</v>
      </c>
      <c r="V109" s="133">
        <v>0</v>
      </c>
      <c r="W109" s="133">
        <v>0</v>
      </c>
      <c r="X109" s="133">
        <v>0</v>
      </c>
      <c r="Y109" s="133">
        <v>0</v>
      </c>
      <c r="Z109" s="133">
        <v>0</v>
      </c>
      <c r="AA109" s="133">
        <v>0</v>
      </c>
      <c r="AB109" s="133">
        <v>0</v>
      </c>
      <c r="AC109" s="133">
        <v>0</v>
      </c>
      <c r="AD109" s="133">
        <v>0</v>
      </c>
      <c r="AE109" s="133">
        <v>0</v>
      </c>
      <c r="AF109" s="133">
        <v>0</v>
      </c>
      <c r="AG109" s="133">
        <v>0</v>
      </c>
      <c r="AH109" s="133">
        <v>0</v>
      </c>
      <c r="AI109" s="133">
        <v>1736</v>
      </c>
      <c r="AJ109" s="133">
        <v>0</v>
      </c>
      <c r="AK109" s="133">
        <v>3068</v>
      </c>
      <c r="AL109" s="133"/>
      <c r="AM109" s="133">
        <v>4804</v>
      </c>
      <c r="AN109" s="133">
        <v>5021</v>
      </c>
      <c r="AO109" s="133">
        <v>5191</v>
      </c>
      <c r="AP109" s="133">
        <v>5519</v>
      </c>
      <c r="AQ109" s="133">
        <v>5758</v>
      </c>
      <c r="AR109" s="133">
        <v>6182</v>
      </c>
      <c r="AS109" s="134"/>
      <c r="AT109" s="75">
        <f t="shared" ref="AT109:BG109" si="70">SUM(AT105:AT106)</f>
        <v>6399</v>
      </c>
      <c r="AU109" s="75">
        <f t="shared" si="70"/>
        <v>6719</v>
      </c>
      <c r="AV109" s="75">
        <f t="shared" si="70"/>
        <v>7854</v>
      </c>
      <c r="AW109" s="75">
        <f t="shared" si="70"/>
        <v>7477</v>
      </c>
      <c r="AX109" s="75">
        <f t="shared" si="70"/>
        <v>6427</v>
      </c>
      <c r="AY109" s="75">
        <f t="shared" si="70"/>
        <v>5340</v>
      </c>
      <c r="AZ109" s="75">
        <f t="shared" si="70"/>
        <v>5358</v>
      </c>
      <c r="BA109" s="75">
        <f t="shared" si="70"/>
        <v>3981</v>
      </c>
      <c r="BB109" s="75">
        <f t="shared" si="70"/>
        <v>1277</v>
      </c>
      <c r="BC109" s="75">
        <f t="shared" si="70"/>
        <v>5258</v>
      </c>
      <c r="BD109" s="75">
        <f t="shared" si="70"/>
        <v>5605</v>
      </c>
      <c r="BE109" s="75"/>
      <c r="BF109" s="75">
        <f>SUM(BF105:BF106)</f>
        <v>2819</v>
      </c>
      <c r="BG109" s="75">
        <f t="shared" si="70"/>
        <v>6080</v>
      </c>
      <c r="BH109" s="135" t="s">
        <v>128</v>
      </c>
      <c r="BI109" s="134"/>
      <c r="BJ109" s="134"/>
      <c r="BK109" s="75">
        <f>SUM(BK105:BK108)</f>
        <v>3261</v>
      </c>
      <c r="BL109" s="134"/>
      <c r="BM109" s="75">
        <f>SUM(BM105:BM108)</f>
        <v>6080</v>
      </c>
      <c r="BN109" s="75">
        <f t="shared" ref="BN109:BZ109" si="71">SUM(BN105:BN108)</f>
        <v>5722</v>
      </c>
      <c r="BO109" s="75">
        <f t="shared" si="71"/>
        <v>5873</v>
      </c>
      <c r="BP109" s="75">
        <f t="shared" si="71"/>
        <v>0</v>
      </c>
      <c r="BQ109" s="75">
        <f t="shared" si="71"/>
        <v>0</v>
      </c>
      <c r="BR109" s="75">
        <f t="shared" si="71"/>
        <v>0</v>
      </c>
      <c r="BS109" s="75">
        <f t="shared" si="71"/>
        <v>0</v>
      </c>
      <c r="BT109" s="75">
        <f t="shared" si="71"/>
        <v>0</v>
      </c>
      <c r="BU109" s="75">
        <f t="shared" si="71"/>
        <v>0</v>
      </c>
      <c r="BV109" s="75">
        <f t="shared" si="71"/>
        <v>0</v>
      </c>
      <c r="BW109" s="75">
        <f t="shared" si="71"/>
        <v>0</v>
      </c>
      <c r="BX109" s="75">
        <f t="shared" si="71"/>
        <v>0</v>
      </c>
      <c r="BY109" s="75">
        <f t="shared" si="71"/>
        <v>0</v>
      </c>
      <c r="BZ109" s="75">
        <f t="shared" si="71"/>
        <v>0</v>
      </c>
    </row>
    <row r="110" spans="1:78" x14ac:dyDescent="0.25">
      <c r="A110" s="60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73"/>
      <c r="AK110" s="61"/>
      <c r="AL110" s="73"/>
      <c r="AM110" s="61"/>
      <c r="AN110" s="61"/>
      <c r="AO110" s="61"/>
      <c r="AP110" s="61"/>
      <c r="AQ110" s="61"/>
      <c r="AR110" s="61"/>
      <c r="AS110" s="73"/>
      <c r="AT110" s="61"/>
      <c r="AU110" s="61"/>
      <c r="AV110" s="61"/>
      <c r="AW110" s="61"/>
      <c r="AX110" s="61"/>
      <c r="AY110" s="61"/>
      <c r="AZ110" s="61"/>
      <c r="BA110" s="73"/>
      <c r="BB110" s="73"/>
      <c r="BC110" s="61"/>
      <c r="BD110" s="61"/>
      <c r="BE110" s="61"/>
      <c r="BF110" s="61"/>
      <c r="BG110" s="61"/>
      <c r="BH110" s="60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</row>
    <row r="111" spans="1:78" s="59" customFormat="1" x14ac:dyDescent="0.25">
      <c r="A111" s="103" t="s">
        <v>208</v>
      </c>
      <c r="B111" s="104"/>
      <c r="C111" s="105">
        <v>43831</v>
      </c>
      <c r="D111" s="105">
        <v>43862</v>
      </c>
      <c r="E111" s="105">
        <v>43891</v>
      </c>
      <c r="F111" s="105">
        <v>43922</v>
      </c>
      <c r="G111" s="105">
        <v>43952</v>
      </c>
      <c r="H111" s="105">
        <v>43983</v>
      </c>
      <c r="I111" s="105">
        <v>44013</v>
      </c>
      <c r="J111" s="105">
        <v>44044</v>
      </c>
      <c r="K111" s="105">
        <v>44075</v>
      </c>
      <c r="L111" s="105">
        <v>44105</v>
      </c>
      <c r="M111" s="105">
        <v>44136</v>
      </c>
      <c r="N111" s="105">
        <v>44166</v>
      </c>
      <c r="O111" s="104"/>
      <c r="P111" s="105">
        <v>44197</v>
      </c>
      <c r="Q111" s="105">
        <v>44228</v>
      </c>
      <c r="R111" s="105">
        <v>44256</v>
      </c>
      <c r="S111" s="105">
        <v>44287</v>
      </c>
      <c r="T111" s="105">
        <v>44317</v>
      </c>
      <c r="U111" s="105">
        <v>44348</v>
      </c>
      <c r="V111" s="105">
        <v>44378</v>
      </c>
      <c r="W111" s="105">
        <v>44409</v>
      </c>
      <c r="X111" s="105">
        <v>44440</v>
      </c>
      <c r="Y111" s="105">
        <v>44470</v>
      </c>
      <c r="Z111" s="105">
        <v>44501</v>
      </c>
      <c r="AA111" s="105">
        <v>44531</v>
      </c>
      <c r="AB111" s="104"/>
      <c r="AC111" s="105">
        <v>44562</v>
      </c>
      <c r="AD111" s="105">
        <v>44593</v>
      </c>
      <c r="AE111" s="105">
        <v>44621</v>
      </c>
      <c r="AF111" s="105">
        <v>44652</v>
      </c>
      <c r="AG111" s="105">
        <v>44682</v>
      </c>
      <c r="AH111" s="105">
        <v>44713</v>
      </c>
      <c r="AI111" s="105" t="s">
        <v>103</v>
      </c>
      <c r="AJ111" s="106" t="s">
        <v>3</v>
      </c>
      <c r="AK111" s="105" t="s">
        <v>105</v>
      </c>
      <c r="AL111" s="106"/>
      <c r="AM111" s="105">
        <v>44743</v>
      </c>
      <c r="AN111" s="105">
        <v>44774</v>
      </c>
      <c r="AO111" s="105">
        <v>44805</v>
      </c>
      <c r="AP111" s="105">
        <v>44835</v>
      </c>
      <c r="AQ111" s="105">
        <v>44866</v>
      </c>
      <c r="AR111" s="105">
        <v>44896</v>
      </c>
      <c r="AS111" s="107"/>
      <c r="AT111" s="41" t="e">
        <f t="shared" ref="AT111:BD111" ca="1" si="72">AT$4</f>
        <v>#NAME?</v>
      </c>
      <c r="AU111" s="41" t="e">
        <f t="shared" ca="1" si="72"/>
        <v>#NAME?</v>
      </c>
      <c r="AV111" s="41" t="e">
        <f t="shared" ca="1" si="72"/>
        <v>#NAME?</v>
      </c>
      <c r="AW111" s="41" t="e">
        <f t="shared" ca="1" si="72"/>
        <v>#NAME?</v>
      </c>
      <c r="AX111" s="41" t="e">
        <f t="shared" ca="1" si="72"/>
        <v>#NAME?</v>
      </c>
      <c r="AY111" s="41" t="e">
        <f t="shared" ca="1" si="72"/>
        <v>#NAME?</v>
      </c>
      <c r="AZ111" s="41" t="e">
        <f t="shared" ca="1" si="72"/>
        <v>#NAME?</v>
      </c>
      <c r="BA111" s="42" t="str">
        <f t="shared" si="72"/>
        <v>1 - 24 de Ago-23</v>
      </c>
      <c r="BB111" s="42" t="str">
        <f t="shared" si="72"/>
        <v>24 - 31 de Ago-23</v>
      </c>
      <c r="BC111" s="41" t="e">
        <f t="shared" ca="1" si="72"/>
        <v>#NAME?</v>
      </c>
      <c r="BD111" s="41" t="e">
        <f t="shared" ca="1" si="72"/>
        <v>#NAME?</v>
      </c>
      <c r="BE111" s="41"/>
      <c r="BF111" s="41" t="str">
        <f>BF$4</f>
        <v>01 - 15-Out-2023</v>
      </c>
      <c r="BG111" s="41" t="e">
        <f ca="1">BG$4</f>
        <v>#NAME?</v>
      </c>
      <c r="BH111" s="108" t="s">
        <v>209</v>
      </c>
      <c r="BI111" s="109"/>
      <c r="BJ111" s="109"/>
      <c r="BK111" s="63" t="str">
        <f t="shared" ref="BK111:BZ111" si="73">BK$4</f>
        <v>16 - 31-Out-2023</v>
      </c>
      <c r="BL111" s="109"/>
      <c r="BM111" s="63">
        <f t="shared" si="73"/>
        <v>45200</v>
      </c>
      <c r="BN111" s="44" t="e">
        <f t="shared" ca="1" si="73"/>
        <v>#NAME?</v>
      </c>
      <c r="BO111" s="44" t="e">
        <f t="shared" ca="1" si="73"/>
        <v>#NAME?</v>
      </c>
      <c r="BP111" s="58" t="e">
        <f t="shared" ca="1" si="73"/>
        <v>#NAME?</v>
      </c>
      <c r="BQ111" s="58" t="e">
        <f t="shared" ca="1" si="73"/>
        <v>#NAME?</v>
      </c>
      <c r="BR111" s="58" t="e">
        <f t="shared" ca="1" si="73"/>
        <v>#NAME?</v>
      </c>
      <c r="BS111" s="58" t="e">
        <f t="shared" ca="1" si="73"/>
        <v>#NAME?</v>
      </c>
      <c r="BT111" s="58" t="e">
        <f t="shared" ca="1" si="73"/>
        <v>#NAME?</v>
      </c>
      <c r="BU111" s="58" t="e">
        <f t="shared" ca="1" si="73"/>
        <v>#NAME?</v>
      </c>
      <c r="BV111" s="58" t="e">
        <f t="shared" ca="1" si="73"/>
        <v>#NAME?</v>
      </c>
      <c r="BW111" s="58" t="e">
        <f t="shared" ca="1" si="73"/>
        <v>#NAME?</v>
      </c>
      <c r="BX111" s="58" t="e">
        <f t="shared" ca="1" si="73"/>
        <v>#NAME?</v>
      </c>
      <c r="BY111" s="58" t="e">
        <f t="shared" ca="1" si="73"/>
        <v>#NAME?</v>
      </c>
      <c r="BZ111" s="58" t="e">
        <f t="shared" ca="1" si="73"/>
        <v>#NAME?</v>
      </c>
    </row>
    <row r="112" spans="1:78" s="24" customFormat="1" x14ac:dyDescent="0.25">
      <c r="A112" s="129" t="s">
        <v>210</v>
      </c>
      <c r="B112" s="130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>
        <v>3</v>
      </c>
      <c r="AJ112" s="131"/>
      <c r="AK112" s="131">
        <v>10</v>
      </c>
      <c r="AL112" s="131"/>
      <c r="AM112" s="131">
        <v>13</v>
      </c>
      <c r="AN112" s="131">
        <v>19</v>
      </c>
      <c r="AO112" s="131">
        <v>12</v>
      </c>
      <c r="AP112" s="131">
        <v>13</v>
      </c>
      <c r="AQ112" s="131">
        <v>9</v>
      </c>
      <c r="AR112" s="131">
        <v>14</v>
      </c>
      <c r="AS112" s="125"/>
      <c r="AT112" s="31">
        <v>16</v>
      </c>
      <c r="AU112" s="31">
        <v>8</v>
      </c>
      <c r="AV112" s="31">
        <v>11</v>
      </c>
      <c r="AW112" s="31">
        <v>14</v>
      </c>
      <c r="AX112" s="31">
        <v>13</v>
      </c>
      <c r="AY112" s="31">
        <v>12</v>
      </c>
      <c r="AZ112" s="31">
        <v>12</v>
      </c>
      <c r="BA112" s="31">
        <v>10</v>
      </c>
      <c r="BB112" s="31">
        <v>2</v>
      </c>
      <c r="BC112" s="31">
        <v>12</v>
      </c>
      <c r="BD112" s="31">
        <v>19</v>
      </c>
      <c r="BE112" s="31"/>
      <c r="BF112" s="31">
        <v>3</v>
      </c>
      <c r="BG112" s="31">
        <f>BF112+BK112</f>
        <v>14</v>
      </c>
      <c r="BH112" s="124" t="s">
        <v>210</v>
      </c>
      <c r="BI112" s="125"/>
      <c r="BJ112" s="125"/>
      <c r="BK112" s="31">
        <v>11</v>
      </c>
      <c r="BL112" s="125"/>
      <c r="BM112" s="31">
        <f>BG112</f>
        <v>14</v>
      </c>
      <c r="BN112" s="45">
        <v>19</v>
      </c>
      <c r="BO112" s="31">
        <v>20</v>
      </c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</row>
    <row r="113" spans="1:78" s="24" customFormat="1" x14ac:dyDescent="0.25">
      <c r="A113" s="129" t="s">
        <v>211</v>
      </c>
      <c r="B113" s="130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25"/>
      <c r="AT113" s="31">
        <v>0</v>
      </c>
      <c r="AU113" s="31">
        <v>0</v>
      </c>
      <c r="AV113" s="31">
        <v>0</v>
      </c>
      <c r="AW113" s="31">
        <v>0</v>
      </c>
      <c r="AX113" s="31">
        <v>0</v>
      </c>
      <c r="AY113" s="31">
        <v>0</v>
      </c>
      <c r="AZ113" s="31">
        <v>1</v>
      </c>
      <c r="BA113" s="31">
        <v>0</v>
      </c>
      <c r="BB113" s="31">
        <v>0</v>
      </c>
      <c r="BC113" s="31">
        <v>0</v>
      </c>
      <c r="BD113" s="31">
        <v>0</v>
      </c>
      <c r="BE113" s="31"/>
      <c r="BF113" s="31">
        <v>0</v>
      </c>
      <c r="BG113" s="31">
        <f>BF113+BK113</f>
        <v>0</v>
      </c>
      <c r="BH113" s="124" t="s">
        <v>211</v>
      </c>
      <c r="BI113" s="125"/>
      <c r="BJ113" s="125"/>
      <c r="BK113" s="31">
        <v>0</v>
      </c>
      <c r="BL113" s="125"/>
      <c r="BM113" s="31">
        <f>BG113</f>
        <v>0</v>
      </c>
      <c r="BN113" s="45">
        <v>0</v>
      </c>
      <c r="BO113" s="31">
        <v>0</v>
      </c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</row>
    <row r="114" spans="1:78" s="24" customFormat="1" x14ac:dyDescent="0.25">
      <c r="A114" s="129" t="s">
        <v>212</v>
      </c>
      <c r="B114" s="130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>
        <v>0</v>
      </c>
      <c r="AJ114" s="131"/>
      <c r="AK114" s="131">
        <v>0</v>
      </c>
      <c r="AL114" s="131"/>
      <c r="AM114" s="131">
        <v>0</v>
      </c>
      <c r="AN114" s="131">
        <v>1</v>
      </c>
      <c r="AO114" s="131">
        <v>3</v>
      </c>
      <c r="AP114" s="131">
        <v>2</v>
      </c>
      <c r="AQ114" s="131">
        <v>2</v>
      </c>
      <c r="AR114" s="131">
        <v>3</v>
      </c>
      <c r="AS114" s="125"/>
      <c r="AT114" s="31">
        <v>0</v>
      </c>
      <c r="AU114" s="31">
        <v>44</v>
      </c>
      <c r="AV114" s="31">
        <v>1</v>
      </c>
      <c r="AW114" s="31">
        <v>2</v>
      </c>
      <c r="AX114" s="31">
        <v>0</v>
      </c>
      <c r="AY114" s="31">
        <v>3</v>
      </c>
      <c r="AZ114" s="31">
        <v>1</v>
      </c>
      <c r="BA114" s="31">
        <v>3</v>
      </c>
      <c r="BB114" s="31">
        <v>1</v>
      </c>
      <c r="BC114" s="31">
        <v>4</v>
      </c>
      <c r="BD114" s="31">
        <v>0</v>
      </c>
      <c r="BE114" s="31"/>
      <c r="BF114" s="31">
        <v>0</v>
      </c>
      <c r="BG114" s="31">
        <f>BF114+BK114</f>
        <v>2</v>
      </c>
      <c r="BH114" s="124" t="s">
        <v>212</v>
      </c>
      <c r="BI114" s="125"/>
      <c r="BJ114" s="125"/>
      <c r="BK114" s="31">
        <v>2</v>
      </c>
      <c r="BL114" s="125"/>
      <c r="BM114" s="31">
        <f>BG114</f>
        <v>2</v>
      </c>
      <c r="BN114" s="45">
        <v>1</v>
      </c>
      <c r="BO114" s="31">
        <v>1</v>
      </c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</row>
    <row r="115" spans="1:78" s="24" customFormat="1" x14ac:dyDescent="0.25">
      <c r="A115" s="129" t="s">
        <v>213</v>
      </c>
      <c r="B115" s="130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1"/>
      <c r="AH115" s="131"/>
      <c r="AI115" s="131">
        <v>4</v>
      </c>
      <c r="AJ115" s="131"/>
      <c r="AK115" s="131">
        <v>15</v>
      </c>
      <c r="AL115" s="131"/>
      <c r="AM115" s="131">
        <v>19</v>
      </c>
      <c r="AN115" s="131">
        <v>29</v>
      </c>
      <c r="AO115" s="131">
        <v>21</v>
      </c>
      <c r="AP115" s="131">
        <v>31</v>
      </c>
      <c r="AQ115" s="131">
        <v>31</v>
      </c>
      <c r="AR115" s="131">
        <v>22</v>
      </c>
      <c r="AS115" s="125"/>
      <c r="AT115" s="31">
        <v>39</v>
      </c>
      <c r="AU115" s="31">
        <v>2</v>
      </c>
      <c r="AV115" s="31">
        <v>44</v>
      </c>
      <c r="AW115" s="31">
        <v>30</v>
      </c>
      <c r="AX115" s="31">
        <v>30</v>
      </c>
      <c r="AY115" s="31">
        <v>26</v>
      </c>
      <c r="AZ115" s="31">
        <v>26</v>
      </c>
      <c r="BA115" s="31">
        <v>14</v>
      </c>
      <c r="BB115" s="31">
        <v>4</v>
      </c>
      <c r="BC115" s="31">
        <v>18</v>
      </c>
      <c r="BD115" s="31">
        <v>32</v>
      </c>
      <c r="BE115" s="31"/>
      <c r="BF115" s="31">
        <v>14</v>
      </c>
      <c r="BG115" s="31">
        <f>BF115+BK115</f>
        <v>27</v>
      </c>
      <c r="BH115" s="124" t="s">
        <v>213</v>
      </c>
      <c r="BI115" s="125"/>
      <c r="BJ115" s="125"/>
      <c r="BK115" s="31">
        <v>13</v>
      </c>
      <c r="BL115" s="125"/>
      <c r="BM115" s="31">
        <f>BG115</f>
        <v>27</v>
      </c>
      <c r="BN115" s="45">
        <v>30</v>
      </c>
      <c r="BO115" s="31">
        <v>33</v>
      </c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</row>
    <row r="116" spans="1:78" s="102" customFormat="1" x14ac:dyDescent="0.25">
      <c r="A116" s="117" t="s">
        <v>128</v>
      </c>
      <c r="B116" s="133">
        <v>0</v>
      </c>
      <c r="C116" s="133">
        <v>0</v>
      </c>
      <c r="D116" s="133">
        <v>0</v>
      </c>
      <c r="E116" s="133">
        <v>0</v>
      </c>
      <c r="F116" s="133">
        <v>0</v>
      </c>
      <c r="G116" s="133">
        <v>0</v>
      </c>
      <c r="H116" s="133">
        <v>0</v>
      </c>
      <c r="I116" s="133">
        <v>0</v>
      </c>
      <c r="J116" s="133">
        <v>0</v>
      </c>
      <c r="K116" s="133">
        <v>0</v>
      </c>
      <c r="L116" s="133">
        <v>0</v>
      </c>
      <c r="M116" s="133">
        <v>0</v>
      </c>
      <c r="N116" s="133">
        <v>0</v>
      </c>
      <c r="O116" s="133">
        <v>0</v>
      </c>
      <c r="P116" s="133">
        <v>0</v>
      </c>
      <c r="Q116" s="133">
        <v>0</v>
      </c>
      <c r="R116" s="133">
        <v>0</v>
      </c>
      <c r="S116" s="133">
        <v>0</v>
      </c>
      <c r="T116" s="133">
        <v>0</v>
      </c>
      <c r="U116" s="133">
        <v>0</v>
      </c>
      <c r="V116" s="133">
        <v>0</v>
      </c>
      <c r="W116" s="133">
        <v>0</v>
      </c>
      <c r="X116" s="133">
        <v>0</v>
      </c>
      <c r="Y116" s="133">
        <v>0</v>
      </c>
      <c r="Z116" s="133">
        <v>0</v>
      </c>
      <c r="AA116" s="133">
        <v>0</v>
      </c>
      <c r="AB116" s="133">
        <v>0</v>
      </c>
      <c r="AC116" s="133">
        <v>0</v>
      </c>
      <c r="AD116" s="133">
        <v>0</v>
      </c>
      <c r="AE116" s="133">
        <v>0</v>
      </c>
      <c r="AF116" s="133">
        <v>0</v>
      </c>
      <c r="AG116" s="133">
        <v>0</v>
      </c>
      <c r="AH116" s="133">
        <v>0</v>
      </c>
      <c r="AI116" s="133">
        <v>7</v>
      </c>
      <c r="AJ116" s="133">
        <v>0</v>
      </c>
      <c r="AK116" s="133">
        <v>25</v>
      </c>
      <c r="AL116" s="133"/>
      <c r="AM116" s="133">
        <v>32</v>
      </c>
      <c r="AN116" s="133">
        <v>49</v>
      </c>
      <c r="AO116" s="133">
        <v>36</v>
      </c>
      <c r="AP116" s="133">
        <v>46</v>
      </c>
      <c r="AQ116" s="133">
        <v>42</v>
      </c>
      <c r="AR116" s="133">
        <v>39</v>
      </c>
      <c r="AS116" s="134"/>
      <c r="AT116" s="75">
        <f t="shared" ref="AT116:BZ116" si="74">SUM(AT112:AT115)</f>
        <v>55</v>
      </c>
      <c r="AU116" s="75">
        <f t="shared" si="74"/>
        <v>54</v>
      </c>
      <c r="AV116" s="75">
        <f t="shared" si="74"/>
        <v>56</v>
      </c>
      <c r="AW116" s="75">
        <f t="shared" si="74"/>
        <v>46</v>
      </c>
      <c r="AX116" s="75">
        <f t="shared" si="74"/>
        <v>43</v>
      </c>
      <c r="AY116" s="75">
        <f t="shared" si="74"/>
        <v>41</v>
      </c>
      <c r="AZ116" s="75">
        <f t="shared" si="74"/>
        <v>40</v>
      </c>
      <c r="BA116" s="75">
        <f t="shared" si="74"/>
        <v>27</v>
      </c>
      <c r="BB116" s="75">
        <f t="shared" si="74"/>
        <v>7</v>
      </c>
      <c r="BC116" s="75">
        <f t="shared" si="74"/>
        <v>34</v>
      </c>
      <c r="BD116" s="75">
        <f t="shared" si="74"/>
        <v>51</v>
      </c>
      <c r="BE116" s="75"/>
      <c r="BF116" s="75">
        <f>SUM(BF112:BF115)</f>
        <v>17</v>
      </c>
      <c r="BG116" s="75">
        <f t="shared" si="74"/>
        <v>43</v>
      </c>
      <c r="BH116" s="135" t="s">
        <v>128</v>
      </c>
      <c r="BI116" s="134"/>
      <c r="BJ116" s="134"/>
      <c r="BK116" s="75">
        <f>SUM(BK112:BK115)</f>
        <v>26</v>
      </c>
      <c r="BL116" s="134"/>
      <c r="BM116" s="75">
        <f t="shared" si="74"/>
        <v>43</v>
      </c>
      <c r="BN116" s="75">
        <f t="shared" si="74"/>
        <v>50</v>
      </c>
      <c r="BO116" s="75">
        <f t="shared" si="74"/>
        <v>54</v>
      </c>
      <c r="BP116" s="75">
        <f t="shared" si="74"/>
        <v>0</v>
      </c>
      <c r="BQ116" s="75">
        <f t="shared" si="74"/>
        <v>0</v>
      </c>
      <c r="BR116" s="75">
        <f t="shared" si="74"/>
        <v>0</v>
      </c>
      <c r="BS116" s="75">
        <f t="shared" si="74"/>
        <v>0</v>
      </c>
      <c r="BT116" s="75">
        <f t="shared" si="74"/>
        <v>0</v>
      </c>
      <c r="BU116" s="75">
        <f t="shared" si="74"/>
        <v>0</v>
      </c>
      <c r="BV116" s="75">
        <f t="shared" si="74"/>
        <v>0</v>
      </c>
      <c r="BW116" s="75">
        <f t="shared" si="74"/>
        <v>0</v>
      </c>
      <c r="BX116" s="75">
        <f t="shared" si="74"/>
        <v>0</v>
      </c>
      <c r="BY116" s="75">
        <f t="shared" si="74"/>
        <v>0</v>
      </c>
      <c r="BZ116" s="75">
        <f t="shared" si="74"/>
        <v>0</v>
      </c>
    </row>
  </sheetData>
  <mergeCells count="45">
    <mergeCell ref="A2:BZ2"/>
    <mergeCell ref="B3:AI3"/>
    <mergeCell ref="AJ3:BG3"/>
    <mergeCell ref="BI3:BZ3"/>
    <mergeCell ref="B22:B24"/>
    <mergeCell ref="O22:O24"/>
    <mergeCell ref="AB22:AB24"/>
    <mergeCell ref="AJ22:AJ24"/>
    <mergeCell ref="AL22:AL25"/>
    <mergeCell ref="AS22:AS26"/>
    <mergeCell ref="BE22:BE26"/>
    <mergeCell ref="BI22:BI26"/>
    <mergeCell ref="BJ22:BJ26"/>
    <mergeCell ref="BL22:BL26"/>
    <mergeCell ref="BI30:BI34"/>
    <mergeCell ref="BJ30:BJ34"/>
    <mergeCell ref="BL30:BL34"/>
    <mergeCell ref="B44:B49"/>
    <mergeCell ref="O44:O49"/>
    <mergeCell ref="AB44:AB49"/>
    <mergeCell ref="AJ44:AJ49"/>
    <mergeCell ref="AL44:AL49"/>
    <mergeCell ref="AS44:AS50"/>
    <mergeCell ref="BJ44:BJ50"/>
    <mergeCell ref="BL44:BL50"/>
    <mergeCell ref="BE44:BE50"/>
    <mergeCell ref="BI44:BI50"/>
    <mergeCell ref="B54:B59"/>
    <mergeCell ref="O54:O59"/>
    <mergeCell ref="AB54:AB59"/>
    <mergeCell ref="AJ54:AJ59"/>
    <mergeCell ref="AL54:AL59"/>
    <mergeCell ref="AJ100:AJ101"/>
    <mergeCell ref="AL100:AL101"/>
    <mergeCell ref="BE54:BE59"/>
    <mergeCell ref="BI54:BI59"/>
    <mergeCell ref="BJ54:BJ59"/>
    <mergeCell ref="AS54:AS59"/>
    <mergeCell ref="AQ57:AQ59"/>
    <mergeCell ref="AR57:AR59"/>
    <mergeCell ref="BL54:BL59"/>
    <mergeCell ref="AK57:AK59"/>
    <mergeCell ref="AN57:AN59"/>
    <mergeCell ref="AO57:AO59"/>
    <mergeCell ref="AP57:AP59"/>
  </mergeCells>
  <printOptions horizontalCentered="1"/>
  <pageMargins left="0" right="0" top="0.39370078740157483" bottom="0.39370078740157483" header="0" footer="0"/>
  <pageSetup paperSize="9" scale="93" firstPageNumber="0" fitToHeight="3" orientation="portrait" horizontalDpi="300" verticalDpi="300" r:id="rId1"/>
  <headerFooter>
    <oddHeader>&amp;C&amp;A</oddHeader>
    <oddFooter>&amp;C
Diretoria Geral - HETRIN&amp;RPágina &amp;P de &amp;N</oddFooter>
  </headerFooter>
  <rowBreaks count="2" manualBreakCount="2">
    <brk id="51" max="77" man="1"/>
    <brk id="97" max="7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A1:CA116"/>
  <sheetViews>
    <sheetView showGridLines="0" view="pageBreakPreview" topLeftCell="BH1" zoomScaleNormal="100" zoomScaleSheetLayoutView="100" workbookViewId="0">
      <selection activeCell="BH6" sqref="BH6"/>
    </sheetView>
  </sheetViews>
  <sheetFormatPr defaultColWidth="8.7109375" defaultRowHeight="15" x14ac:dyDescent="0.25"/>
  <cols>
    <col min="1" max="1" width="49.5703125" style="142" hidden="1" customWidth="1"/>
    <col min="2" max="27" width="21.7109375" style="143" hidden="1" customWidth="1"/>
    <col min="28" max="34" width="15.7109375" style="143" hidden="1" customWidth="1"/>
    <col min="35" max="35" width="13.85546875" style="143" hidden="1" customWidth="1"/>
    <col min="36" max="36" width="15.7109375" style="144" hidden="1" customWidth="1"/>
    <col min="37" max="37" width="21.140625" style="143" hidden="1" customWidth="1"/>
    <col min="38" max="38" width="20.7109375" style="144" hidden="1" customWidth="1"/>
    <col min="39" max="39" width="13.85546875" style="143" hidden="1" customWidth="1"/>
    <col min="40" max="42" width="15.7109375" style="143" hidden="1" customWidth="1"/>
    <col min="43" max="44" width="20.7109375" style="143" hidden="1" customWidth="1"/>
    <col min="45" max="45" width="20.7109375" style="5" hidden="1" customWidth="1"/>
    <col min="46" max="46" width="12.7109375" style="5" hidden="1" customWidth="1"/>
    <col min="47" max="50" width="14.85546875" style="5" hidden="1" customWidth="1"/>
    <col min="51" max="52" width="20.7109375" style="5" hidden="1" customWidth="1"/>
    <col min="53" max="53" width="15.42578125" style="5" hidden="1" customWidth="1"/>
    <col min="54" max="54" width="16.42578125" style="5" hidden="1" customWidth="1"/>
    <col min="55" max="55" width="11.85546875" style="5" hidden="1" customWidth="1"/>
    <col min="56" max="56" width="14.85546875" style="5" hidden="1" customWidth="1"/>
    <col min="57" max="57" width="20.7109375" style="5" hidden="1" customWidth="1"/>
    <col min="58" max="58" width="15.140625" style="5" hidden="1" customWidth="1"/>
    <col min="59" max="59" width="13.5703125" style="5" hidden="1" customWidth="1"/>
    <col min="60" max="60" width="60.7109375" style="145" customWidth="1"/>
    <col min="61" max="61" width="20.7109375" style="5" hidden="1" customWidth="1"/>
    <col min="62" max="67" width="20.7109375" style="5" customWidth="1"/>
    <col min="68" max="78" width="20.7109375" style="5" hidden="1" customWidth="1"/>
    <col min="79" max="81" width="20.7109375" style="5" customWidth="1"/>
    <col min="82" max="16384" width="8.7109375" style="5"/>
  </cols>
  <sheetData>
    <row r="1" spans="1:79" s="3" customFormat="1" ht="53.25" customHeight="1" x14ac:dyDescent="0.25">
      <c r="A1" s="1">
        <f>COLUMN()</f>
        <v>1</v>
      </c>
      <c r="B1" s="1">
        <v>2</v>
      </c>
      <c r="C1" s="1">
        <f>COLUMN()</f>
        <v>3</v>
      </c>
      <c r="D1" s="1">
        <f>COLUMN()</f>
        <v>4</v>
      </c>
      <c r="E1" s="1">
        <f>COLUMN()</f>
        <v>5</v>
      </c>
      <c r="F1" s="1">
        <f>COLUMN()</f>
        <v>6</v>
      </c>
      <c r="G1" s="1">
        <f>COLUMN()</f>
        <v>7</v>
      </c>
      <c r="H1" s="1">
        <f>COLUMN()</f>
        <v>8</v>
      </c>
      <c r="I1" s="1">
        <f>COLUMN()</f>
        <v>9</v>
      </c>
      <c r="J1" s="1">
        <f>COLUMN()</f>
        <v>10</v>
      </c>
      <c r="K1" s="1">
        <f>COLUMN()</f>
        <v>11</v>
      </c>
      <c r="L1" s="1">
        <f>COLUMN()</f>
        <v>12</v>
      </c>
      <c r="M1" s="1">
        <f>COLUMN()</f>
        <v>13</v>
      </c>
      <c r="N1" s="1">
        <f>COLUMN()</f>
        <v>14</v>
      </c>
      <c r="O1" s="1">
        <v>26</v>
      </c>
      <c r="P1" s="1">
        <f>COLUMN()</f>
        <v>16</v>
      </c>
      <c r="Q1" s="1">
        <f>COLUMN()</f>
        <v>17</v>
      </c>
      <c r="R1" s="1">
        <f>COLUMN()</f>
        <v>18</v>
      </c>
      <c r="S1" s="1">
        <f>COLUMN()</f>
        <v>19</v>
      </c>
      <c r="T1" s="1">
        <f>COLUMN()</f>
        <v>20</v>
      </c>
      <c r="U1" s="1">
        <f>COLUMN()</f>
        <v>21</v>
      </c>
      <c r="V1" s="1">
        <f>COLUMN()</f>
        <v>22</v>
      </c>
      <c r="W1" s="1">
        <f>COLUMN()</f>
        <v>23</v>
      </c>
      <c r="X1" s="1">
        <f>COLUMN()</f>
        <v>24</v>
      </c>
      <c r="Y1" s="1">
        <f>COLUMN()</f>
        <v>25</v>
      </c>
      <c r="Z1" s="1">
        <f>COLUMN()</f>
        <v>26</v>
      </c>
      <c r="AA1" s="1">
        <f>COLUMN()</f>
        <v>27</v>
      </c>
      <c r="AB1" s="1">
        <v>50</v>
      </c>
      <c r="AC1" s="1">
        <f>COLUMN()</f>
        <v>29</v>
      </c>
      <c r="AD1" s="1">
        <f>COLUMN()</f>
        <v>30</v>
      </c>
      <c r="AE1" s="1">
        <f>COLUMN()</f>
        <v>31</v>
      </c>
      <c r="AF1" s="1">
        <f>COLUMN()</f>
        <v>32</v>
      </c>
      <c r="AG1" s="1">
        <f>COLUMN()</f>
        <v>33</v>
      </c>
      <c r="AH1" s="1">
        <f>COLUMN()</f>
        <v>34</v>
      </c>
      <c r="AI1" s="1">
        <f>COLUMN()</f>
        <v>35</v>
      </c>
      <c r="AJ1" s="1">
        <v>64</v>
      </c>
      <c r="AK1" s="1">
        <f>COLUMN()</f>
        <v>37</v>
      </c>
      <c r="AL1" s="1">
        <v>64</v>
      </c>
      <c r="AM1" s="1">
        <f>COLUMN()</f>
        <v>39</v>
      </c>
      <c r="AN1" s="2"/>
      <c r="AO1" s="2"/>
      <c r="AP1" s="2"/>
      <c r="AQ1" s="2"/>
      <c r="AR1" s="2"/>
      <c r="BH1" s="4"/>
    </row>
    <row r="2" spans="1:79" x14ac:dyDescent="0.25">
      <c r="A2" s="354" t="s">
        <v>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5"/>
      <c r="AP2" s="355"/>
      <c r="AQ2" s="355"/>
      <c r="AR2" s="355"/>
      <c r="AS2" s="355"/>
      <c r="AT2" s="355"/>
      <c r="AU2" s="355"/>
      <c r="AV2" s="355"/>
      <c r="AW2" s="355"/>
      <c r="AX2" s="355"/>
      <c r="AY2" s="355"/>
      <c r="AZ2" s="355"/>
      <c r="BA2" s="355"/>
      <c r="BB2" s="355"/>
      <c r="BC2" s="355"/>
      <c r="BD2" s="355"/>
      <c r="BE2" s="355"/>
      <c r="BF2" s="355"/>
      <c r="BG2" s="355"/>
      <c r="BH2" s="355"/>
      <c r="BI2" s="355"/>
      <c r="BJ2" s="355"/>
      <c r="BK2" s="355"/>
      <c r="BL2" s="355"/>
      <c r="BM2" s="355"/>
      <c r="BN2" s="355"/>
      <c r="BO2" s="355"/>
      <c r="BP2" s="355"/>
      <c r="BQ2" s="355"/>
      <c r="BR2" s="355"/>
      <c r="BS2" s="355"/>
      <c r="BT2" s="355"/>
      <c r="BU2" s="355"/>
      <c r="BV2" s="355"/>
      <c r="BW2" s="355"/>
      <c r="BX2" s="355"/>
      <c r="BY2" s="355"/>
      <c r="BZ2" s="356"/>
    </row>
    <row r="3" spans="1:79" x14ac:dyDescent="0.25">
      <c r="A3" s="6" t="s">
        <v>98</v>
      </c>
      <c r="B3" s="357" t="s">
        <v>99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9"/>
      <c r="AJ3" s="357" t="s">
        <v>100</v>
      </c>
      <c r="AK3" s="358"/>
      <c r="AL3" s="358"/>
      <c r="AM3" s="358"/>
      <c r="AN3" s="358"/>
      <c r="AO3" s="358"/>
      <c r="AP3" s="358"/>
      <c r="AQ3" s="358"/>
      <c r="AR3" s="358"/>
      <c r="AS3" s="358"/>
      <c r="AT3" s="358"/>
      <c r="AU3" s="358"/>
      <c r="AV3" s="358"/>
      <c r="AW3" s="358"/>
      <c r="AX3" s="358"/>
      <c r="AY3" s="358"/>
      <c r="AZ3" s="358"/>
      <c r="BA3" s="358"/>
      <c r="BB3" s="358"/>
      <c r="BC3" s="358"/>
      <c r="BD3" s="358"/>
      <c r="BE3" s="358"/>
      <c r="BF3" s="358"/>
      <c r="BG3" s="358"/>
      <c r="BH3" s="7" t="s">
        <v>98</v>
      </c>
      <c r="BI3" s="360" t="s">
        <v>101</v>
      </c>
      <c r="BJ3" s="360"/>
      <c r="BK3" s="360"/>
      <c r="BL3" s="360"/>
      <c r="BM3" s="360"/>
      <c r="BN3" s="360"/>
      <c r="BO3" s="360"/>
      <c r="BP3" s="360"/>
      <c r="BQ3" s="360"/>
      <c r="BR3" s="360"/>
      <c r="BS3" s="360"/>
      <c r="BT3" s="360"/>
      <c r="BU3" s="360"/>
      <c r="BV3" s="360"/>
      <c r="BW3" s="360"/>
      <c r="BX3" s="360"/>
      <c r="BY3" s="360"/>
      <c r="BZ3" s="361"/>
    </row>
    <row r="4" spans="1:79" s="17" customFormat="1" ht="15" customHeight="1" x14ac:dyDescent="0.25">
      <c r="A4" s="8" t="s">
        <v>102</v>
      </c>
      <c r="B4" s="9" t="s">
        <v>3</v>
      </c>
      <c r="C4" s="9">
        <v>43831</v>
      </c>
      <c r="D4" s="9">
        <v>43862</v>
      </c>
      <c r="E4" s="9">
        <v>43891</v>
      </c>
      <c r="F4" s="9">
        <v>43922</v>
      </c>
      <c r="G4" s="9">
        <v>43952</v>
      </c>
      <c r="H4" s="9">
        <v>43983</v>
      </c>
      <c r="I4" s="9">
        <v>44013</v>
      </c>
      <c r="J4" s="9">
        <v>44044</v>
      </c>
      <c r="K4" s="9">
        <v>44075</v>
      </c>
      <c r="L4" s="9">
        <v>44105</v>
      </c>
      <c r="M4" s="9">
        <v>44136</v>
      </c>
      <c r="N4" s="9">
        <v>44166</v>
      </c>
      <c r="O4" s="9" t="s">
        <v>3</v>
      </c>
      <c r="P4" s="9">
        <v>44197</v>
      </c>
      <c r="Q4" s="9">
        <v>44228</v>
      </c>
      <c r="R4" s="9">
        <v>44256</v>
      </c>
      <c r="S4" s="9">
        <v>44287</v>
      </c>
      <c r="T4" s="9">
        <v>44317</v>
      </c>
      <c r="U4" s="9">
        <v>44348</v>
      </c>
      <c r="V4" s="9">
        <v>44378</v>
      </c>
      <c r="W4" s="9">
        <v>44409</v>
      </c>
      <c r="X4" s="9">
        <v>44440</v>
      </c>
      <c r="Y4" s="9">
        <v>44470</v>
      </c>
      <c r="Z4" s="9">
        <v>44501</v>
      </c>
      <c r="AA4" s="9">
        <v>44531</v>
      </c>
      <c r="AB4" s="9" t="s">
        <v>3</v>
      </c>
      <c r="AC4" s="9">
        <v>44562</v>
      </c>
      <c r="AD4" s="9">
        <v>44593</v>
      </c>
      <c r="AE4" s="9">
        <v>44621</v>
      </c>
      <c r="AF4" s="9">
        <v>44652</v>
      </c>
      <c r="AG4" s="9">
        <v>44682</v>
      </c>
      <c r="AH4" s="10">
        <v>44713</v>
      </c>
      <c r="AI4" s="9" t="s">
        <v>103</v>
      </c>
      <c r="AJ4" s="11" t="s">
        <v>104</v>
      </c>
      <c r="AK4" s="9" t="s">
        <v>105</v>
      </c>
      <c r="AL4" s="11" t="s">
        <v>104</v>
      </c>
      <c r="AM4" s="9">
        <v>44743</v>
      </c>
      <c r="AN4" s="9">
        <v>44774</v>
      </c>
      <c r="AO4" s="9">
        <v>44805</v>
      </c>
      <c r="AP4" s="9">
        <v>44835</v>
      </c>
      <c r="AQ4" s="9">
        <v>44866</v>
      </c>
      <c r="AR4" s="9">
        <v>44896</v>
      </c>
      <c r="AS4" s="11" t="s">
        <v>106</v>
      </c>
      <c r="AT4" s="9" t="e">
        <f ca="1">_xll.FIMMÊS(AR4,0)+1</f>
        <v>#NAME?</v>
      </c>
      <c r="AU4" s="9" t="e">
        <f t="shared" ref="AU4:AZ4" ca="1" si="0">_xll.FIMMÊS(AT4,0)+1</f>
        <v>#NAME?</v>
      </c>
      <c r="AV4" s="9" t="e">
        <f t="shared" ca="1" si="0"/>
        <v>#NAME?</v>
      </c>
      <c r="AW4" s="9" t="e">
        <f t="shared" ca="1" si="0"/>
        <v>#NAME?</v>
      </c>
      <c r="AX4" s="9" t="e">
        <f t="shared" ca="1" si="0"/>
        <v>#NAME?</v>
      </c>
      <c r="AY4" s="9" t="e">
        <f t="shared" ca="1" si="0"/>
        <v>#NAME?</v>
      </c>
      <c r="AZ4" s="9" t="e">
        <f t="shared" ca="1" si="0"/>
        <v>#NAME?</v>
      </c>
      <c r="BA4" s="11" t="s">
        <v>107</v>
      </c>
      <c r="BB4" s="11" t="s">
        <v>108</v>
      </c>
      <c r="BC4" s="9" t="e">
        <f ca="1">_xll.FIMMÊS(AZ4,0)+1</f>
        <v>#NAME?</v>
      </c>
      <c r="BD4" s="9" t="e">
        <f ca="1">_xll.FIMMÊS(BC4,0)+1</f>
        <v>#NAME?</v>
      </c>
      <c r="BE4" s="12" t="s">
        <v>109</v>
      </c>
      <c r="BF4" s="12" t="s">
        <v>110</v>
      </c>
      <c r="BG4" s="13" t="e">
        <f ca="1">_xll.FIMMÊS(BD4,0)+1</f>
        <v>#NAME?</v>
      </c>
      <c r="BH4" s="14" t="s">
        <v>102</v>
      </c>
      <c r="BI4" s="15" t="s">
        <v>3</v>
      </c>
      <c r="BJ4" s="15" t="s">
        <v>111</v>
      </c>
      <c r="BK4" s="16" t="s">
        <v>112</v>
      </c>
      <c r="BL4" s="15" t="s">
        <v>113</v>
      </c>
      <c r="BM4" s="15">
        <v>45200</v>
      </c>
      <c r="BN4" s="15" t="e">
        <f t="shared" ref="BN4:BZ4" ca="1" si="1">_xll.FIMMÊS(BM4,0)+1</f>
        <v>#NAME?</v>
      </c>
      <c r="BO4" s="15" t="e">
        <f t="shared" ca="1" si="1"/>
        <v>#NAME?</v>
      </c>
      <c r="BP4" s="15" t="e">
        <f t="shared" ca="1" si="1"/>
        <v>#NAME?</v>
      </c>
      <c r="BQ4" s="15" t="e">
        <f t="shared" ca="1" si="1"/>
        <v>#NAME?</v>
      </c>
      <c r="BR4" s="15" t="e">
        <f t="shared" ca="1" si="1"/>
        <v>#NAME?</v>
      </c>
      <c r="BS4" s="15" t="e">
        <f t="shared" ca="1" si="1"/>
        <v>#NAME?</v>
      </c>
      <c r="BT4" s="15" t="e">
        <f t="shared" ca="1" si="1"/>
        <v>#NAME?</v>
      </c>
      <c r="BU4" s="15" t="e">
        <f t="shared" ca="1" si="1"/>
        <v>#NAME?</v>
      </c>
      <c r="BV4" s="15" t="e">
        <f t="shared" ca="1" si="1"/>
        <v>#NAME?</v>
      </c>
      <c r="BW4" s="15" t="e">
        <f t="shared" ca="1" si="1"/>
        <v>#NAME?</v>
      </c>
      <c r="BX4" s="15" t="e">
        <f t="shared" ca="1" si="1"/>
        <v>#NAME?</v>
      </c>
      <c r="BY4" s="15" t="e">
        <f t="shared" ca="1" si="1"/>
        <v>#NAME?</v>
      </c>
      <c r="BZ4" s="15" t="e">
        <f t="shared" ca="1" si="1"/>
        <v>#NAME?</v>
      </c>
    </row>
    <row r="5" spans="1:79" s="24" customFormat="1" x14ac:dyDescent="0.25">
      <c r="A5" s="18" t="s">
        <v>114</v>
      </c>
      <c r="B5" s="19">
        <v>311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166</v>
      </c>
      <c r="K5" s="20">
        <v>176</v>
      </c>
      <c r="L5" s="20">
        <v>157</v>
      </c>
      <c r="M5" s="20">
        <v>114</v>
      </c>
      <c r="N5" s="20">
        <v>163</v>
      </c>
      <c r="O5" s="19">
        <v>311</v>
      </c>
      <c r="P5" s="20">
        <v>322</v>
      </c>
      <c r="Q5" s="20">
        <v>239</v>
      </c>
      <c r="R5" s="20">
        <v>171</v>
      </c>
      <c r="S5" s="20">
        <v>179</v>
      </c>
      <c r="T5" s="20">
        <v>190</v>
      </c>
      <c r="U5" s="20">
        <v>180</v>
      </c>
      <c r="V5" s="20">
        <v>189</v>
      </c>
      <c r="W5" s="20">
        <v>269</v>
      </c>
      <c r="X5" s="20">
        <v>272</v>
      </c>
      <c r="Y5" s="20">
        <v>229</v>
      </c>
      <c r="Z5" s="20">
        <v>218</v>
      </c>
      <c r="AA5" s="20">
        <v>265</v>
      </c>
      <c r="AB5" s="19">
        <v>435</v>
      </c>
      <c r="AC5" s="20">
        <v>348</v>
      </c>
      <c r="AD5" s="20">
        <v>155</v>
      </c>
      <c r="AE5" s="20">
        <v>362</v>
      </c>
      <c r="AF5" s="20">
        <v>346</v>
      </c>
      <c r="AG5" s="20">
        <v>361</v>
      </c>
      <c r="AH5" s="20">
        <v>221</v>
      </c>
      <c r="AI5" s="20">
        <v>38</v>
      </c>
      <c r="AJ5" s="21">
        <v>341</v>
      </c>
      <c r="AK5" s="20">
        <v>240</v>
      </c>
      <c r="AL5" s="21">
        <v>341</v>
      </c>
      <c r="AM5" s="20">
        <v>278</v>
      </c>
      <c r="AN5" s="20">
        <v>386</v>
      </c>
      <c r="AO5" s="20">
        <v>365</v>
      </c>
      <c r="AP5" s="20">
        <v>392</v>
      </c>
      <c r="AQ5" s="20">
        <v>351</v>
      </c>
      <c r="AR5" s="20">
        <v>363</v>
      </c>
      <c r="AS5" s="20">
        <f t="shared" ref="AS5:BG5" si="2">AS16</f>
        <v>341</v>
      </c>
      <c r="AT5" s="20">
        <f t="shared" si="2"/>
        <v>392</v>
      </c>
      <c r="AU5" s="20">
        <f t="shared" si="2"/>
        <v>349</v>
      </c>
      <c r="AV5" s="20">
        <f t="shared" si="2"/>
        <v>402</v>
      </c>
      <c r="AW5" s="20">
        <f t="shared" si="2"/>
        <v>344</v>
      </c>
      <c r="AX5" s="20">
        <f t="shared" si="2"/>
        <v>385</v>
      </c>
      <c r="AY5" s="20">
        <f t="shared" si="2"/>
        <v>354</v>
      </c>
      <c r="AZ5" s="20">
        <f t="shared" si="2"/>
        <v>362</v>
      </c>
      <c r="BA5" s="21">
        <f t="shared" si="2"/>
        <v>336</v>
      </c>
      <c r="BB5" s="21">
        <f t="shared" si="2"/>
        <v>93</v>
      </c>
      <c r="BC5" s="20">
        <f t="shared" si="2"/>
        <v>429</v>
      </c>
      <c r="BD5" s="20">
        <f t="shared" si="2"/>
        <v>396</v>
      </c>
      <c r="BE5" s="20">
        <v>165</v>
      </c>
      <c r="BF5" s="20">
        <f>BF16</f>
        <v>185</v>
      </c>
      <c r="BG5" s="20">
        <f t="shared" si="2"/>
        <v>385</v>
      </c>
      <c r="BH5" s="22" t="s">
        <v>114</v>
      </c>
      <c r="BI5" s="20">
        <f>BI16</f>
        <v>341</v>
      </c>
      <c r="BJ5" s="20">
        <v>176</v>
      </c>
      <c r="BK5" s="20">
        <f t="shared" ref="BK5:BZ5" si="3">BK16</f>
        <v>200</v>
      </c>
      <c r="BL5" s="20">
        <f t="shared" si="3"/>
        <v>341</v>
      </c>
      <c r="BM5" s="20">
        <f t="shared" si="3"/>
        <v>385</v>
      </c>
      <c r="BN5" s="20">
        <f t="shared" si="3"/>
        <v>381</v>
      </c>
      <c r="BO5" s="20">
        <f t="shared" si="3"/>
        <v>466</v>
      </c>
      <c r="BP5" s="20">
        <f t="shared" si="3"/>
        <v>0</v>
      </c>
      <c r="BQ5" s="20">
        <f t="shared" si="3"/>
        <v>0</v>
      </c>
      <c r="BR5" s="20">
        <f t="shared" si="3"/>
        <v>0</v>
      </c>
      <c r="BS5" s="20">
        <f t="shared" si="3"/>
        <v>0</v>
      </c>
      <c r="BT5" s="20">
        <f t="shared" si="3"/>
        <v>0</v>
      </c>
      <c r="BU5" s="20">
        <f t="shared" si="3"/>
        <v>0</v>
      </c>
      <c r="BV5" s="20">
        <f t="shared" si="3"/>
        <v>0</v>
      </c>
      <c r="BW5" s="20">
        <f t="shared" si="3"/>
        <v>0</v>
      </c>
      <c r="BX5" s="20">
        <f t="shared" si="3"/>
        <v>0</v>
      </c>
      <c r="BY5" s="20">
        <f t="shared" si="3"/>
        <v>0</v>
      </c>
      <c r="BZ5" s="20">
        <f t="shared" si="3"/>
        <v>0</v>
      </c>
      <c r="CA5" s="23"/>
    </row>
    <row r="6" spans="1:79" s="24" customFormat="1" x14ac:dyDescent="0.25">
      <c r="A6" s="25"/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6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6"/>
      <c r="AC6" s="27"/>
      <c r="AD6" s="27"/>
      <c r="AE6" s="27"/>
      <c r="AF6" s="27"/>
      <c r="AG6" s="27"/>
      <c r="AH6" s="27"/>
      <c r="AI6" s="27"/>
      <c r="AJ6" s="28"/>
      <c r="AK6" s="27"/>
      <c r="AL6" s="28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8"/>
      <c r="BB6" s="28"/>
      <c r="BC6" s="27"/>
      <c r="BD6" s="27"/>
      <c r="BE6" s="27"/>
      <c r="BF6" s="27"/>
      <c r="BG6" s="27"/>
      <c r="BH6" s="22" t="s">
        <v>115</v>
      </c>
      <c r="BI6" s="20">
        <f>BI19</f>
        <v>132</v>
      </c>
      <c r="BJ6" s="20">
        <v>68</v>
      </c>
      <c r="BK6" s="20">
        <v>72</v>
      </c>
      <c r="BL6" s="20">
        <f t="shared" ref="BL6:BZ6" si="4">BL19</f>
        <v>132</v>
      </c>
      <c r="BM6" s="20">
        <v>72</v>
      </c>
      <c r="BN6" s="20">
        <f t="shared" si="4"/>
        <v>134</v>
      </c>
      <c r="BO6" s="20">
        <f t="shared" si="4"/>
        <v>153</v>
      </c>
      <c r="BP6" s="20">
        <f t="shared" si="4"/>
        <v>0</v>
      </c>
      <c r="BQ6" s="20">
        <f t="shared" si="4"/>
        <v>0</v>
      </c>
      <c r="BR6" s="20">
        <f t="shared" si="4"/>
        <v>0</v>
      </c>
      <c r="BS6" s="20">
        <f t="shared" si="4"/>
        <v>0</v>
      </c>
      <c r="BT6" s="20">
        <f t="shared" si="4"/>
        <v>0</v>
      </c>
      <c r="BU6" s="20">
        <f t="shared" si="4"/>
        <v>0</v>
      </c>
      <c r="BV6" s="20">
        <f t="shared" si="4"/>
        <v>0</v>
      </c>
      <c r="BW6" s="20">
        <f t="shared" si="4"/>
        <v>0</v>
      </c>
      <c r="BX6" s="20">
        <f t="shared" si="4"/>
        <v>0</v>
      </c>
      <c r="BY6" s="20">
        <f t="shared" si="4"/>
        <v>0</v>
      </c>
      <c r="BZ6" s="20">
        <f t="shared" si="4"/>
        <v>0</v>
      </c>
      <c r="CA6" s="23"/>
    </row>
    <row r="7" spans="1:79" s="24" customFormat="1" x14ac:dyDescent="0.25">
      <c r="A7" s="29" t="s">
        <v>116</v>
      </c>
      <c r="B7" s="30">
        <v>1721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386</v>
      </c>
      <c r="M7" s="30">
        <v>687</v>
      </c>
      <c r="N7" s="30">
        <v>2033</v>
      </c>
      <c r="O7" s="19">
        <v>1721</v>
      </c>
      <c r="P7" s="30">
        <v>2725</v>
      </c>
      <c r="Q7" s="30">
        <v>2708</v>
      </c>
      <c r="R7" s="30">
        <v>724</v>
      </c>
      <c r="S7" s="30">
        <v>0</v>
      </c>
      <c r="T7" s="30">
        <v>0</v>
      </c>
      <c r="U7" s="30">
        <v>0</v>
      </c>
      <c r="V7" s="30">
        <v>258</v>
      </c>
      <c r="W7" s="30">
        <v>1439</v>
      </c>
      <c r="X7" s="30">
        <v>1902</v>
      </c>
      <c r="Y7" s="30">
        <v>2057</v>
      </c>
      <c r="Z7" s="30">
        <v>1789</v>
      </c>
      <c r="AA7" s="30">
        <v>1308</v>
      </c>
      <c r="AB7" s="19">
        <v>1721</v>
      </c>
      <c r="AC7" s="30">
        <v>1801</v>
      </c>
      <c r="AD7" s="30">
        <v>321</v>
      </c>
      <c r="AE7" s="30">
        <v>1893</v>
      </c>
      <c r="AF7" s="30">
        <v>2497</v>
      </c>
      <c r="AG7" s="30">
        <v>3131</v>
      </c>
      <c r="AH7" s="30">
        <v>2307</v>
      </c>
      <c r="AI7" s="30">
        <v>687</v>
      </c>
      <c r="AJ7" s="30">
        <v>2000</v>
      </c>
      <c r="AK7" s="30">
        <v>1792</v>
      </c>
      <c r="AL7" s="30">
        <v>2132</v>
      </c>
      <c r="AM7" s="30">
        <v>2603</v>
      </c>
      <c r="AN7" s="30">
        <v>2493</v>
      </c>
      <c r="AO7" s="30">
        <v>2483</v>
      </c>
      <c r="AP7" s="30">
        <v>2485</v>
      </c>
      <c r="AQ7" s="30">
        <v>2963</v>
      </c>
      <c r="AR7" s="31">
        <v>2910</v>
      </c>
      <c r="AS7" s="31">
        <f t="shared" ref="AS7:BG7" si="5">AS41</f>
        <v>2132</v>
      </c>
      <c r="AT7" s="31">
        <f t="shared" si="5"/>
        <v>2491</v>
      </c>
      <c r="AU7" s="31">
        <f t="shared" si="5"/>
        <v>2336</v>
      </c>
      <c r="AV7" s="31">
        <f t="shared" si="5"/>
        <v>1868</v>
      </c>
      <c r="AW7" s="31">
        <f t="shared" si="5"/>
        <v>2441</v>
      </c>
      <c r="AX7" s="31">
        <f t="shared" si="5"/>
        <v>2261</v>
      </c>
      <c r="AY7" s="31">
        <f t="shared" si="5"/>
        <v>2263</v>
      </c>
      <c r="AZ7" s="31">
        <f t="shared" si="5"/>
        <v>2313</v>
      </c>
      <c r="BA7" s="31">
        <f t="shared" si="5"/>
        <v>2077</v>
      </c>
      <c r="BB7" s="31">
        <f t="shared" si="5"/>
        <v>350</v>
      </c>
      <c r="BC7" s="31">
        <f t="shared" si="5"/>
        <v>2427</v>
      </c>
      <c r="BD7" s="31">
        <f t="shared" si="5"/>
        <v>2528</v>
      </c>
      <c r="BE7" s="31">
        <v>1032</v>
      </c>
      <c r="BF7" s="31">
        <f>BF41</f>
        <v>1104</v>
      </c>
      <c r="BG7" s="31">
        <f t="shared" si="5"/>
        <v>2636</v>
      </c>
      <c r="BH7" s="32" t="s">
        <v>116</v>
      </c>
      <c r="BI7" s="31">
        <f>BI41</f>
        <v>2000</v>
      </c>
      <c r="BJ7" s="31">
        <v>1033</v>
      </c>
      <c r="BK7" s="31">
        <f t="shared" ref="BK7:BZ7" si="6">BK41</f>
        <v>1532</v>
      </c>
      <c r="BL7" s="31">
        <f t="shared" si="6"/>
        <v>2000</v>
      </c>
      <c r="BM7" s="31">
        <f t="shared" si="6"/>
        <v>2609</v>
      </c>
      <c r="BN7" s="31">
        <f t="shared" si="6"/>
        <v>2228</v>
      </c>
      <c r="BO7" s="31">
        <f t="shared" si="6"/>
        <v>2435</v>
      </c>
      <c r="BP7" s="31">
        <f t="shared" si="6"/>
        <v>0</v>
      </c>
      <c r="BQ7" s="31">
        <f t="shared" si="6"/>
        <v>0</v>
      </c>
      <c r="BR7" s="31">
        <f t="shared" si="6"/>
        <v>0</v>
      </c>
      <c r="BS7" s="31">
        <f t="shared" si="6"/>
        <v>0</v>
      </c>
      <c r="BT7" s="31">
        <f t="shared" si="6"/>
        <v>0</v>
      </c>
      <c r="BU7" s="31">
        <f t="shared" si="6"/>
        <v>0</v>
      </c>
      <c r="BV7" s="31">
        <f t="shared" si="6"/>
        <v>0</v>
      </c>
      <c r="BW7" s="31">
        <f t="shared" si="6"/>
        <v>0</v>
      </c>
      <c r="BX7" s="31">
        <f t="shared" si="6"/>
        <v>0</v>
      </c>
      <c r="BY7" s="31">
        <f t="shared" si="6"/>
        <v>0</v>
      </c>
      <c r="BZ7" s="31">
        <f t="shared" si="6"/>
        <v>0</v>
      </c>
      <c r="CA7" s="23"/>
    </row>
    <row r="8" spans="1:79" s="24" customFormat="1" x14ac:dyDescent="0.25">
      <c r="A8" s="18" t="s">
        <v>117</v>
      </c>
      <c r="B8" s="19">
        <v>100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19">
        <v>100</v>
      </c>
      <c r="P8" s="31">
        <v>257</v>
      </c>
      <c r="Q8" s="31">
        <v>191</v>
      </c>
      <c r="R8" s="31">
        <v>31</v>
      </c>
      <c r="S8" s="31">
        <v>0</v>
      </c>
      <c r="T8" s="31">
        <v>0</v>
      </c>
      <c r="U8" s="31">
        <v>0</v>
      </c>
      <c r="V8" s="31">
        <v>0</v>
      </c>
      <c r="W8" s="31">
        <v>100</v>
      </c>
      <c r="X8" s="31">
        <v>122</v>
      </c>
      <c r="Y8" s="31">
        <v>128</v>
      </c>
      <c r="Z8" s="31">
        <v>112</v>
      </c>
      <c r="AA8" s="31">
        <v>103</v>
      </c>
      <c r="AB8" s="19">
        <v>100</v>
      </c>
      <c r="AC8" s="31">
        <v>180</v>
      </c>
      <c r="AD8" s="31">
        <v>0</v>
      </c>
      <c r="AE8" s="31">
        <v>222</v>
      </c>
      <c r="AF8" s="31">
        <v>171</v>
      </c>
      <c r="AG8" s="31">
        <v>221</v>
      </c>
      <c r="AH8" s="31">
        <v>82</v>
      </c>
      <c r="AI8" s="31">
        <v>0</v>
      </c>
      <c r="AJ8" s="31">
        <v>196</v>
      </c>
      <c r="AK8" s="31">
        <v>146</v>
      </c>
      <c r="AL8" s="31">
        <v>196</v>
      </c>
      <c r="AM8" s="31">
        <v>146</v>
      </c>
      <c r="AN8" s="31">
        <v>247</v>
      </c>
      <c r="AO8" s="31">
        <v>217</v>
      </c>
      <c r="AP8" s="31">
        <v>206</v>
      </c>
      <c r="AQ8" s="31">
        <v>196</v>
      </c>
      <c r="AR8" s="31">
        <v>228</v>
      </c>
      <c r="AS8" s="31">
        <f t="shared" ref="AS8:BG8" si="7">AS27</f>
        <v>196</v>
      </c>
      <c r="AT8" s="31">
        <f t="shared" si="7"/>
        <v>255</v>
      </c>
      <c r="AU8" s="31">
        <f t="shared" si="7"/>
        <v>210</v>
      </c>
      <c r="AV8" s="31">
        <f t="shared" si="7"/>
        <v>219</v>
      </c>
      <c r="AW8" s="31">
        <f t="shared" si="7"/>
        <v>197</v>
      </c>
      <c r="AX8" s="31">
        <f t="shared" si="7"/>
        <v>211</v>
      </c>
      <c r="AY8" s="31">
        <f t="shared" si="7"/>
        <v>201</v>
      </c>
      <c r="AZ8" s="31">
        <f t="shared" si="7"/>
        <v>205</v>
      </c>
      <c r="BA8" s="31">
        <f t="shared" si="7"/>
        <v>193</v>
      </c>
      <c r="BB8" s="31">
        <f t="shared" si="7"/>
        <v>42</v>
      </c>
      <c r="BC8" s="31">
        <f t="shared" si="7"/>
        <v>236</v>
      </c>
      <c r="BD8" s="31">
        <f t="shared" si="7"/>
        <v>207</v>
      </c>
      <c r="BE8" s="31">
        <v>95</v>
      </c>
      <c r="BF8" s="31">
        <f>BF27</f>
        <v>91</v>
      </c>
      <c r="BG8" s="31">
        <f t="shared" si="7"/>
        <v>203</v>
      </c>
      <c r="BH8" s="32" t="s">
        <v>117</v>
      </c>
      <c r="BI8" s="31">
        <f>BI27+BI35</f>
        <v>130</v>
      </c>
      <c r="BJ8" s="31">
        <v>67</v>
      </c>
      <c r="BK8" s="31">
        <f t="shared" ref="BK8:BZ8" si="8">BK27+BK35</f>
        <v>112</v>
      </c>
      <c r="BL8" s="31">
        <f t="shared" si="8"/>
        <v>130</v>
      </c>
      <c r="BM8" s="31">
        <f t="shared" si="8"/>
        <v>203</v>
      </c>
      <c r="BN8" s="31">
        <f t="shared" si="8"/>
        <v>146</v>
      </c>
      <c r="BO8" s="31">
        <f t="shared" si="8"/>
        <v>129</v>
      </c>
      <c r="BP8" s="31">
        <f t="shared" si="8"/>
        <v>0</v>
      </c>
      <c r="BQ8" s="31">
        <f t="shared" si="8"/>
        <v>0</v>
      </c>
      <c r="BR8" s="31">
        <f t="shared" si="8"/>
        <v>0</v>
      </c>
      <c r="BS8" s="31">
        <f t="shared" si="8"/>
        <v>0</v>
      </c>
      <c r="BT8" s="31">
        <f t="shared" si="8"/>
        <v>0</v>
      </c>
      <c r="BU8" s="31">
        <f t="shared" si="8"/>
        <v>0</v>
      </c>
      <c r="BV8" s="31">
        <f t="shared" si="8"/>
        <v>0</v>
      </c>
      <c r="BW8" s="31">
        <f t="shared" si="8"/>
        <v>0</v>
      </c>
      <c r="BX8" s="31">
        <f t="shared" si="8"/>
        <v>0</v>
      </c>
      <c r="BY8" s="31">
        <f t="shared" si="8"/>
        <v>0</v>
      </c>
      <c r="BZ8" s="31">
        <f t="shared" si="8"/>
        <v>0</v>
      </c>
      <c r="CA8" s="23"/>
    </row>
    <row r="9" spans="1:79" s="24" customFormat="1" x14ac:dyDescent="0.25">
      <c r="A9" s="29" t="s">
        <v>118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19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19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1"/>
      <c r="AS9" s="31">
        <f>AS71</f>
        <v>1000</v>
      </c>
      <c r="AT9" s="31"/>
      <c r="AU9" s="31"/>
      <c r="AV9" s="31"/>
      <c r="AW9" s="31"/>
      <c r="AX9" s="31"/>
      <c r="AY9" s="31"/>
      <c r="AZ9" s="31"/>
      <c r="BA9" s="31"/>
      <c r="BB9" s="31"/>
      <c r="BC9" s="31">
        <f>BC71</f>
        <v>944</v>
      </c>
      <c r="BD9" s="31">
        <f>BD71</f>
        <v>851</v>
      </c>
      <c r="BE9" s="31">
        <v>484</v>
      </c>
      <c r="BF9" s="31">
        <f>BF71</f>
        <v>397</v>
      </c>
      <c r="BG9" s="31">
        <f>BG71</f>
        <v>961</v>
      </c>
      <c r="BH9" s="32" t="s">
        <v>118</v>
      </c>
      <c r="BI9" s="31">
        <f>BI71</f>
        <v>180</v>
      </c>
      <c r="BJ9" s="31">
        <v>93</v>
      </c>
      <c r="BK9" s="31">
        <f t="shared" ref="BK9:BZ9" si="9">BK71</f>
        <v>367</v>
      </c>
      <c r="BL9" s="31">
        <f t="shared" si="9"/>
        <v>180</v>
      </c>
      <c r="BM9" s="31">
        <f t="shared" si="9"/>
        <v>650</v>
      </c>
      <c r="BN9" s="31">
        <f t="shared" si="9"/>
        <v>448</v>
      </c>
      <c r="BO9" s="31">
        <f t="shared" si="9"/>
        <v>555</v>
      </c>
      <c r="BP9" s="31">
        <f t="shared" si="9"/>
        <v>0</v>
      </c>
      <c r="BQ9" s="31">
        <f t="shared" si="9"/>
        <v>0</v>
      </c>
      <c r="BR9" s="31">
        <f t="shared" si="9"/>
        <v>0</v>
      </c>
      <c r="BS9" s="31">
        <f t="shared" si="9"/>
        <v>0</v>
      </c>
      <c r="BT9" s="31">
        <f t="shared" si="9"/>
        <v>0</v>
      </c>
      <c r="BU9" s="31">
        <f t="shared" si="9"/>
        <v>0</v>
      </c>
      <c r="BV9" s="31">
        <f t="shared" si="9"/>
        <v>0</v>
      </c>
      <c r="BW9" s="31">
        <f t="shared" si="9"/>
        <v>0</v>
      </c>
      <c r="BX9" s="31">
        <f t="shared" si="9"/>
        <v>0</v>
      </c>
      <c r="BY9" s="31">
        <f t="shared" si="9"/>
        <v>0</v>
      </c>
      <c r="BZ9" s="31">
        <f t="shared" si="9"/>
        <v>0</v>
      </c>
      <c r="CA9" s="23"/>
    </row>
    <row r="10" spans="1:79" s="24" customFormat="1" x14ac:dyDescent="0.25">
      <c r="A10" s="18" t="s">
        <v>119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20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20">
        <v>0</v>
      </c>
      <c r="AC10" s="33">
        <v>3419</v>
      </c>
      <c r="AD10" s="33">
        <v>4319</v>
      </c>
      <c r="AE10" s="33">
        <v>5376</v>
      </c>
      <c r="AF10" s="33">
        <v>5380</v>
      </c>
      <c r="AG10" s="33">
        <v>5477</v>
      </c>
      <c r="AH10" s="33">
        <v>5591</v>
      </c>
      <c r="AI10" s="33">
        <v>1736</v>
      </c>
      <c r="AJ10" s="33">
        <v>3500</v>
      </c>
      <c r="AK10" s="33">
        <v>3068</v>
      </c>
      <c r="AL10" s="33">
        <v>3500</v>
      </c>
      <c r="AM10" s="33">
        <v>4804</v>
      </c>
      <c r="AN10" s="33">
        <v>5021</v>
      </c>
      <c r="AO10" s="33">
        <v>5191</v>
      </c>
      <c r="AP10" s="33">
        <v>5519</v>
      </c>
      <c r="AQ10" s="33">
        <v>5758</v>
      </c>
      <c r="AR10" s="33">
        <v>6182</v>
      </c>
      <c r="AS10" s="33">
        <f t="shared" ref="AS10:BD10" si="10">AS102</f>
        <v>0</v>
      </c>
      <c r="AT10" s="33">
        <f t="shared" si="10"/>
        <v>6399</v>
      </c>
      <c r="AU10" s="33">
        <f t="shared" si="10"/>
        <v>6719</v>
      </c>
      <c r="AV10" s="33">
        <f t="shared" si="10"/>
        <v>7854</v>
      </c>
      <c r="AW10" s="33">
        <f t="shared" si="10"/>
        <v>7477</v>
      </c>
      <c r="AX10" s="33">
        <f t="shared" si="10"/>
        <v>6427</v>
      </c>
      <c r="AY10" s="33">
        <f t="shared" si="10"/>
        <v>5340</v>
      </c>
      <c r="AZ10" s="33">
        <f t="shared" si="10"/>
        <v>5358</v>
      </c>
      <c r="BA10" s="33">
        <f t="shared" si="10"/>
        <v>3981</v>
      </c>
      <c r="BB10" s="33">
        <f t="shared" si="10"/>
        <v>1277</v>
      </c>
      <c r="BC10" s="33">
        <f t="shared" si="10"/>
        <v>5258</v>
      </c>
      <c r="BD10" s="33">
        <f t="shared" si="10"/>
        <v>5605</v>
      </c>
      <c r="BE10" s="33">
        <v>0</v>
      </c>
      <c r="BF10" s="33">
        <f>BF102</f>
        <v>2819</v>
      </c>
      <c r="BG10" s="33">
        <f>BG102</f>
        <v>6080</v>
      </c>
      <c r="BH10" s="34" t="s">
        <v>119</v>
      </c>
      <c r="BI10" s="33">
        <f>BI102</f>
        <v>0</v>
      </c>
      <c r="BJ10" s="33">
        <v>0</v>
      </c>
      <c r="BK10" s="33">
        <f>BK102</f>
        <v>3261</v>
      </c>
      <c r="BL10" s="33" t="s">
        <v>120</v>
      </c>
      <c r="BM10" s="33">
        <f t="shared" ref="BM10:BZ10" si="11">BM102</f>
        <v>6080</v>
      </c>
      <c r="BN10" s="33">
        <f t="shared" si="11"/>
        <v>5722</v>
      </c>
      <c r="BO10" s="33">
        <f t="shared" si="11"/>
        <v>5873</v>
      </c>
      <c r="BP10" s="33">
        <f t="shared" si="11"/>
        <v>0</v>
      </c>
      <c r="BQ10" s="33">
        <f t="shared" si="11"/>
        <v>0</v>
      </c>
      <c r="BR10" s="33">
        <f t="shared" si="11"/>
        <v>0</v>
      </c>
      <c r="BS10" s="33">
        <f t="shared" si="11"/>
        <v>0</v>
      </c>
      <c r="BT10" s="33">
        <f t="shared" si="11"/>
        <v>0</v>
      </c>
      <c r="BU10" s="33">
        <f t="shared" si="11"/>
        <v>0</v>
      </c>
      <c r="BV10" s="33">
        <f t="shared" si="11"/>
        <v>0</v>
      </c>
      <c r="BW10" s="33">
        <f t="shared" si="11"/>
        <v>0</v>
      </c>
      <c r="BX10" s="33">
        <f t="shared" si="11"/>
        <v>0</v>
      </c>
      <c r="BY10" s="33">
        <f t="shared" si="11"/>
        <v>0</v>
      </c>
      <c r="BZ10" s="33">
        <f t="shared" si="11"/>
        <v>0</v>
      </c>
      <c r="CA10" s="23"/>
    </row>
    <row r="11" spans="1:79" x14ac:dyDescent="0.25">
      <c r="A11" s="35" t="s">
        <v>121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26</v>
      </c>
      <c r="P11" s="35">
        <v>16</v>
      </c>
      <c r="Q11" s="35">
        <v>17</v>
      </c>
      <c r="R11" s="35">
        <v>18</v>
      </c>
      <c r="S11" s="35">
        <v>19</v>
      </c>
      <c r="T11" s="35">
        <v>20</v>
      </c>
      <c r="U11" s="35">
        <v>21</v>
      </c>
      <c r="V11" s="35">
        <v>22</v>
      </c>
      <c r="W11" s="35">
        <v>23</v>
      </c>
      <c r="X11" s="35">
        <v>24</v>
      </c>
      <c r="Y11" s="35">
        <v>25</v>
      </c>
      <c r="Z11" s="35">
        <v>26</v>
      </c>
      <c r="AA11" s="35">
        <v>27</v>
      </c>
      <c r="AB11" s="35">
        <v>50</v>
      </c>
      <c r="AC11" s="35">
        <v>29</v>
      </c>
      <c r="AD11" s="35">
        <v>30</v>
      </c>
      <c r="AE11" s="35">
        <v>31</v>
      </c>
      <c r="AF11" s="35">
        <v>32</v>
      </c>
      <c r="AG11" s="35">
        <v>33</v>
      </c>
      <c r="AH11" s="35">
        <v>34</v>
      </c>
      <c r="AI11" s="35">
        <v>35</v>
      </c>
      <c r="AJ11" s="35">
        <v>64</v>
      </c>
      <c r="AK11" s="35">
        <v>37</v>
      </c>
      <c r="AL11" s="35">
        <v>64</v>
      </c>
      <c r="AM11" s="35">
        <v>39</v>
      </c>
      <c r="AN11" s="36"/>
      <c r="AO11" s="36"/>
      <c r="AP11" s="36"/>
      <c r="AQ11" s="36"/>
      <c r="AR11" s="36"/>
      <c r="AS11" s="35">
        <v>64</v>
      </c>
      <c r="AT11" s="36"/>
      <c r="AU11" s="36"/>
      <c r="AV11" s="36"/>
      <c r="AW11" s="36"/>
      <c r="AX11" s="36"/>
      <c r="AY11" s="36"/>
      <c r="AZ11" s="36"/>
      <c r="BA11" s="37"/>
      <c r="BB11" s="37"/>
      <c r="BC11" s="36"/>
      <c r="BD11" s="36"/>
      <c r="BE11" s="36"/>
      <c r="BF11" s="36"/>
      <c r="BG11" s="36"/>
      <c r="BH11" s="38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</row>
    <row r="12" spans="1:79" s="17" customFormat="1" x14ac:dyDescent="0.25">
      <c r="A12" s="39" t="s">
        <v>122</v>
      </c>
      <c r="B12" s="40" t="s">
        <v>3</v>
      </c>
      <c r="C12" s="41">
        <v>43831</v>
      </c>
      <c r="D12" s="41">
        <v>43862</v>
      </c>
      <c r="E12" s="41">
        <v>43891</v>
      </c>
      <c r="F12" s="41">
        <v>43922</v>
      </c>
      <c r="G12" s="41">
        <v>43952</v>
      </c>
      <c r="H12" s="41">
        <v>43983</v>
      </c>
      <c r="I12" s="41">
        <v>44013</v>
      </c>
      <c r="J12" s="41">
        <v>44044</v>
      </c>
      <c r="K12" s="41">
        <v>44075</v>
      </c>
      <c r="L12" s="41">
        <v>44105</v>
      </c>
      <c r="M12" s="41">
        <v>44136</v>
      </c>
      <c r="N12" s="41">
        <v>44166</v>
      </c>
      <c r="O12" s="40" t="s">
        <v>3</v>
      </c>
      <c r="P12" s="41">
        <v>44197</v>
      </c>
      <c r="Q12" s="41">
        <v>44228</v>
      </c>
      <c r="R12" s="41">
        <v>44256</v>
      </c>
      <c r="S12" s="41">
        <v>44287</v>
      </c>
      <c r="T12" s="41">
        <v>44317</v>
      </c>
      <c r="U12" s="41">
        <v>44348</v>
      </c>
      <c r="V12" s="41">
        <v>44378</v>
      </c>
      <c r="W12" s="41">
        <v>44409</v>
      </c>
      <c r="X12" s="41">
        <v>44440</v>
      </c>
      <c r="Y12" s="41">
        <v>44470</v>
      </c>
      <c r="Z12" s="41">
        <v>44501</v>
      </c>
      <c r="AA12" s="41">
        <v>44531</v>
      </c>
      <c r="AB12" s="40" t="s">
        <v>3</v>
      </c>
      <c r="AC12" s="41">
        <v>44562</v>
      </c>
      <c r="AD12" s="41">
        <v>44593</v>
      </c>
      <c r="AE12" s="41">
        <v>44621</v>
      </c>
      <c r="AF12" s="41">
        <v>44652</v>
      </c>
      <c r="AG12" s="41">
        <v>44682</v>
      </c>
      <c r="AH12" s="41">
        <v>44713</v>
      </c>
      <c r="AI12" s="41" t="s">
        <v>103</v>
      </c>
      <c r="AJ12" s="42" t="s">
        <v>3</v>
      </c>
      <c r="AK12" s="41" t="s">
        <v>105</v>
      </c>
      <c r="AL12" s="42" t="s">
        <v>3</v>
      </c>
      <c r="AM12" s="41">
        <v>44743</v>
      </c>
      <c r="AN12" s="41">
        <v>44774</v>
      </c>
      <c r="AO12" s="41">
        <v>44805</v>
      </c>
      <c r="AP12" s="41">
        <v>44835</v>
      </c>
      <c r="AQ12" s="41">
        <v>44866</v>
      </c>
      <c r="AR12" s="41">
        <v>44896</v>
      </c>
      <c r="AS12" s="42" t="s">
        <v>3</v>
      </c>
      <c r="AT12" s="41" t="e">
        <f t="shared" ref="AT12:BD12" ca="1" si="12">AT$4</f>
        <v>#NAME?</v>
      </c>
      <c r="AU12" s="41" t="e">
        <f t="shared" ca="1" si="12"/>
        <v>#NAME?</v>
      </c>
      <c r="AV12" s="41" t="e">
        <f t="shared" ca="1" si="12"/>
        <v>#NAME?</v>
      </c>
      <c r="AW12" s="41" t="e">
        <f t="shared" ca="1" si="12"/>
        <v>#NAME?</v>
      </c>
      <c r="AX12" s="41" t="e">
        <f t="shared" ca="1" si="12"/>
        <v>#NAME?</v>
      </c>
      <c r="AY12" s="41" t="e">
        <f t="shared" ca="1" si="12"/>
        <v>#NAME?</v>
      </c>
      <c r="AZ12" s="41" t="e">
        <f t="shared" ca="1" si="12"/>
        <v>#NAME?</v>
      </c>
      <c r="BA12" s="42" t="str">
        <f t="shared" si="12"/>
        <v>1 - 24 de Ago-23</v>
      </c>
      <c r="BB12" s="42" t="str">
        <f t="shared" si="12"/>
        <v>24 - 31 de Ago-23</v>
      </c>
      <c r="BC12" s="41" t="e">
        <f t="shared" ca="1" si="12"/>
        <v>#NAME?</v>
      </c>
      <c r="BD12" s="41" t="e">
        <f t="shared" ca="1" si="12"/>
        <v>#NAME?</v>
      </c>
      <c r="BE12" s="12" t="s">
        <v>109</v>
      </c>
      <c r="BF12" s="41" t="str">
        <f>BF$4</f>
        <v>01 - 15-Out-2023</v>
      </c>
      <c r="BG12" s="41" t="e">
        <f ca="1">BG$4</f>
        <v>#NAME?</v>
      </c>
      <c r="BH12" s="43" t="s">
        <v>122</v>
      </c>
      <c r="BI12" s="44" t="s">
        <v>3</v>
      </c>
      <c r="BJ12" s="44" t="str">
        <f>BJ4</f>
        <v>Meta 16 - 31-Out-2023</v>
      </c>
      <c r="BK12" s="44" t="str">
        <f t="shared" ref="BK12:BZ12" si="13">BK$4</f>
        <v>16 - 31-Out-2023</v>
      </c>
      <c r="BL12" s="44" t="str">
        <f>BL4</f>
        <v>Meta Mensal</v>
      </c>
      <c r="BM12" s="44">
        <f t="shared" si="13"/>
        <v>45200</v>
      </c>
      <c r="BN12" s="44" t="e">
        <f t="shared" ca="1" si="13"/>
        <v>#NAME?</v>
      </c>
      <c r="BO12" s="44" t="e">
        <f t="shared" ca="1" si="13"/>
        <v>#NAME?</v>
      </c>
      <c r="BP12" s="44" t="e">
        <f t="shared" ca="1" si="13"/>
        <v>#NAME?</v>
      </c>
      <c r="BQ12" s="44" t="e">
        <f t="shared" ca="1" si="13"/>
        <v>#NAME?</v>
      </c>
      <c r="BR12" s="44" t="e">
        <f t="shared" ca="1" si="13"/>
        <v>#NAME?</v>
      </c>
      <c r="BS12" s="44" t="e">
        <f t="shared" ca="1" si="13"/>
        <v>#NAME?</v>
      </c>
      <c r="BT12" s="44" t="e">
        <f t="shared" ca="1" si="13"/>
        <v>#NAME?</v>
      </c>
      <c r="BU12" s="44" t="e">
        <f t="shared" ca="1" si="13"/>
        <v>#NAME?</v>
      </c>
      <c r="BV12" s="44" t="e">
        <f t="shared" ca="1" si="13"/>
        <v>#NAME?</v>
      </c>
      <c r="BW12" s="44" t="e">
        <f t="shared" ca="1" si="13"/>
        <v>#NAME?</v>
      </c>
      <c r="BX12" s="44" t="e">
        <f t="shared" ca="1" si="13"/>
        <v>#NAME?</v>
      </c>
      <c r="BY12" s="44" t="e">
        <f t="shared" ca="1" si="13"/>
        <v>#NAME?</v>
      </c>
      <c r="BZ12" s="44" t="e">
        <f t="shared" ca="1" si="13"/>
        <v>#NAME?</v>
      </c>
    </row>
    <row r="13" spans="1:79" s="24" customFormat="1" x14ac:dyDescent="0.25">
      <c r="A13" s="18" t="s">
        <v>123</v>
      </c>
      <c r="B13" s="20">
        <v>78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166</v>
      </c>
      <c r="K13" s="31">
        <v>176</v>
      </c>
      <c r="L13" s="31">
        <v>157</v>
      </c>
      <c r="M13" s="31">
        <v>114</v>
      </c>
      <c r="N13" s="31">
        <v>93</v>
      </c>
      <c r="O13" s="20">
        <v>78</v>
      </c>
      <c r="P13" s="31">
        <v>131</v>
      </c>
      <c r="Q13" s="31">
        <v>120</v>
      </c>
      <c r="R13" s="31">
        <v>166</v>
      </c>
      <c r="S13" s="31">
        <v>179</v>
      </c>
      <c r="T13" s="31">
        <v>190</v>
      </c>
      <c r="U13" s="31">
        <v>180</v>
      </c>
      <c r="V13" s="31">
        <v>189</v>
      </c>
      <c r="W13" s="31">
        <v>158</v>
      </c>
      <c r="X13" s="31">
        <v>148</v>
      </c>
      <c r="Y13" s="31">
        <v>98</v>
      </c>
      <c r="Z13" s="31">
        <v>109</v>
      </c>
      <c r="AA13" s="31">
        <v>146</v>
      </c>
      <c r="AB13" s="20">
        <v>78</v>
      </c>
      <c r="AC13" s="31">
        <v>153</v>
      </c>
      <c r="AD13" s="31">
        <v>155</v>
      </c>
      <c r="AE13" s="31">
        <v>139</v>
      </c>
      <c r="AF13" s="31">
        <v>122</v>
      </c>
      <c r="AG13" s="31">
        <v>120</v>
      </c>
      <c r="AH13" s="31">
        <v>135</v>
      </c>
      <c r="AI13" s="31">
        <v>37</v>
      </c>
      <c r="AJ13" s="31">
        <v>119</v>
      </c>
      <c r="AK13" s="31">
        <v>73</v>
      </c>
      <c r="AL13" s="31">
        <v>119</v>
      </c>
      <c r="AM13" s="31">
        <v>110</v>
      </c>
      <c r="AN13" s="31">
        <v>132</v>
      </c>
      <c r="AO13" s="31">
        <v>147</v>
      </c>
      <c r="AP13" s="31">
        <v>152</v>
      </c>
      <c r="AQ13" s="31">
        <v>128</v>
      </c>
      <c r="AR13" s="31">
        <v>136</v>
      </c>
      <c r="AS13" s="31">
        <v>119</v>
      </c>
      <c r="AT13" s="31">
        <v>132</v>
      </c>
      <c r="AU13" s="31">
        <v>136</v>
      </c>
      <c r="AV13" s="31">
        <v>162</v>
      </c>
      <c r="AW13" s="31">
        <v>146</v>
      </c>
      <c r="AX13" s="31">
        <v>172</v>
      </c>
      <c r="AY13" s="31">
        <v>154</v>
      </c>
      <c r="AZ13" s="31">
        <v>162</v>
      </c>
      <c r="BA13" s="31">
        <v>137</v>
      </c>
      <c r="BB13" s="31">
        <v>40</v>
      </c>
      <c r="BC13" s="31">
        <v>177</v>
      </c>
      <c r="BD13" s="31">
        <v>184</v>
      </c>
      <c r="BE13" s="31">
        <v>58</v>
      </c>
      <c r="BF13" s="31">
        <v>99</v>
      </c>
      <c r="BG13" s="31">
        <f>BF13+BK13</f>
        <v>179</v>
      </c>
      <c r="BH13" s="32" t="s">
        <v>124</v>
      </c>
      <c r="BI13" s="31">
        <v>119</v>
      </c>
      <c r="BJ13" s="31">
        <v>61</v>
      </c>
      <c r="BK13" s="31">
        <v>80</v>
      </c>
      <c r="BL13" s="31">
        <f>BI13</f>
        <v>119</v>
      </c>
      <c r="BM13" s="31">
        <f>BG13</f>
        <v>179</v>
      </c>
      <c r="BN13" s="45">
        <v>173</v>
      </c>
      <c r="BO13" s="31">
        <v>196</v>
      </c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</row>
    <row r="14" spans="1:79" s="24" customFormat="1" x14ac:dyDescent="0.25">
      <c r="A14" s="18" t="s">
        <v>125</v>
      </c>
      <c r="B14" s="19">
        <v>233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70</v>
      </c>
      <c r="O14" s="19">
        <v>233</v>
      </c>
      <c r="P14" s="30">
        <v>191</v>
      </c>
      <c r="Q14" s="30">
        <v>119</v>
      </c>
      <c r="R14" s="30">
        <v>5</v>
      </c>
      <c r="S14" s="30">
        <v>0</v>
      </c>
      <c r="T14" s="30">
        <v>0</v>
      </c>
      <c r="U14" s="30">
        <v>0</v>
      </c>
      <c r="V14" s="30">
        <v>0</v>
      </c>
      <c r="W14" s="30">
        <v>111</v>
      </c>
      <c r="X14" s="30">
        <v>124</v>
      </c>
      <c r="Y14" s="30">
        <v>131</v>
      </c>
      <c r="Z14" s="30">
        <v>109</v>
      </c>
      <c r="AA14" s="30">
        <v>119</v>
      </c>
      <c r="AB14" s="19">
        <v>233</v>
      </c>
      <c r="AC14" s="30">
        <v>195</v>
      </c>
      <c r="AD14" s="30">
        <v>0</v>
      </c>
      <c r="AE14" s="30">
        <v>223</v>
      </c>
      <c r="AF14" s="30">
        <v>224</v>
      </c>
      <c r="AG14" s="30">
        <v>241</v>
      </c>
      <c r="AH14" s="30">
        <v>86</v>
      </c>
      <c r="AI14" s="30">
        <v>1</v>
      </c>
      <c r="AJ14" s="30">
        <v>222</v>
      </c>
      <c r="AK14" s="30">
        <v>167</v>
      </c>
      <c r="AL14" s="30">
        <v>222</v>
      </c>
      <c r="AM14" s="30">
        <v>168</v>
      </c>
      <c r="AN14" s="30">
        <v>254</v>
      </c>
      <c r="AO14" s="30">
        <v>218</v>
      </c>
      <c r="AP14" s="30">
        <v>240</v>
      </c>
      <c r="AQ14" s="30">
        <v>223</v>
      </c>
      <c r="AR14" s="31">
        <v>227</v>
      </c>
      <c r="AS14" s="30">
        <v>222</v>
      </c>
      <c r="AT14" s="31">
        <v>260</v>
      </c>
      <c r="AU14" s="31">
        <v>213</v>
      </c>
      <c r="AV14" s="31">
        <v>240</v>
      </c>
      <c r="AW14" s="31">
        <v>198</v>
      </c>
      <c r="AX14" s="31">
        <v>213</v>
      </c>
      <c r="AY14" s="31">
        <v>200</v>
      </c>
      <c r="AZ14" s="31">
        <v>200</v>
      </c>
      <c r="BA14" s="31">
        <v>199</v>
      </c>
      <c r="BB14" s="31">
        <v>53</v>
      </c>
      <c r="BC14" s="31">
        <v>252</v>
      </c>
      <c r="BD14" s="31">
        <v>212</v>
      </c>
      <c r="BE14" s="31">
        <v>107</v>
      </c>
      <c r="BF14" s="31">
        <v>86</v>
      </c>
      <c r="BG14" s="31">
        <f>BF14+BK14</f>
        <v>206</v>
      </c>
      <c r="BH14" s="32" t="s">
        <v>126</v>
      </c>
      <c r="BI14" s="31">
        <v>222</v>
      </c>
      <c r="BJ14" s="31">
        <v>115</v>
      </c>
      <c r="BK14" s="31">
        <v>120</v>
      </c>
      <c r="BL14" s="31">
        <f>BI14</f>
        <v>222</v>
      </c>
      <c r="BM14" s="31">
        <f>BG14</f>
        <v>206</v>
      </c>
      <c r="BN14" s="45">
        <v>208</v>
      </c>
      <c r="BO14" s="31">
        <v>270</v>
      </c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</row>
    <row r="15" spans="1:79" s="24" customFormat="1" ht="15" hidden="1" customHeight="1" x14ac:dyDescent="0.25">
      <c r="A15" s="46" t="s">
        <v>127</v>
      </c>
      <c r="B15" s="47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7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7">
        <v>124</v>
      </c>
      <c r="AC15" s="48">
        <v>0</v>
      </c>
      <c r="AD15" s="48">
        <v>0</v>
      </c>
      <c r="AE15" s="48">
        <v>0</v>
      </c>
      <c r="AF15" s="48">
        <v>0</v>
      </c>
      <c r="AG15" s="48">
        <v>0</v>
      </c>
      <c r="AH15" s="48">
        <v>0</v>
      </c>
      <c r="AI15" s="48">
        <v>0</v>
      </c>
      <c r="AJ15" s="48"/>
      <c r="AK15" s="48"/>
      <c r="AL15" s="48"/>
      <c r="AM15" s="48"/>
      <c r="AN15" s="48"/>
      <c r="AO15" s="48"/>
      <c r="AP15" s="48"/>
      <c r="AQ15" s="48"/>
      <c r="AR15" s="49"/>
      <c r="AS15" s="48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50"/>
      <c r="BH15" s="32" t="s">
        <v>127</v>
      </c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</row>
    <row r="16" spans="1:79" s="55" customFormat="1" x14ac:dyDescent="0.25">
      <c r="A16" s="51" t="s">
        <v>128</v>
      </c>
      <c r="B16" s="52">
        <v>311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166</v>
      </c>
      <c r="K16" s="52">
        <v>176</v>
      </c>
      <c r="L16" s="52">
        <v>157</v>
      </c>
      <c r="M16" s="52">
        <v>114</v>
      </c>
      <c r="N16" s="52">
        <v>163</v>
      </c>
      <c r="O16" s="52">
        <v>311</v>
      </c>
      <c r="P16" s="52">
        <v>322</v>
      </c>
      <c r="Q16" s="52">
        <v>239</v>
      </c>
      <c r="R16" s="52">
        <v>171</v>
      </c>
      <c r="S16" s="52">
        <v>179</v>
      </c>
      <c r="T16" s="52">
        <v>190</v>
      </c>
      <c r="U16" s="52">
        <v>180</v>
      </c>
      <c r="V16" s="52">
        <v>189</v>
      </c>
      <c r="W16" s="52">
        <v>269</v>
      </c>
      <c r="X16" s="52">
        <v>272</v>
      </c>
      <c r="Y16" s="52">
        <v>229</v>
      </c>
      <c r="Z16" s="52">
        <v>218</v>
      </c>
      <c r="AA16" s="52">
        <v>265</v>
      </c>
      <c r="AB16" s="52">
        <v>435</v>
      </c>
      <c r="AC16" s="52">
        <v>348</v>
      </c>
      <c r="AD16" s="52">
        <v>155</v>
      </c>
      <c r="AE16" s="52">
        <v>362</v>
      </c>
      <c r="AF16" s="52">
        <v>346</v>
      </c>
      <c r="AG16" s="52">
        <v>361</v>
      </c>
      <c r="AH16" s="52">
        <v>221</v>
      </c>
      <c r="AI16" s="52">
        <v>38</v>
      </c>
      <c r="AJ16" s="53">
        <v>341</v>
      </c>
      <c r="AK16" s="52">
        <v>240</v>
      </c>
      <c r="AL16" s="53">
        <v>341</v>
      </c>
      <c r="AM16" s="52">
        <v>278</v>
      </c>
      <c r="AN16" s="52">
        <v>386</v>
      </c>
      <c r="AO16" s="52">
        <v>365</v>
      </c>
      <c r="AP16" s="52">
        <v>392</v>
      </c>
      <c r="AQ16" s="52">
        <v>351</v>
      </c>
      <c r="AR16" s="52">
        <v>363</v>
      </c>
      <c r="AS16" s="53">
        <f t="shared" ref="AS16:BM16" si="14">SUM(AS13:AS15)</f>
        <v>341</v>
      </c>
      <c r="AT16" s="52">
        <f t="shared" si="14"/>
        <v>392</v>
      </c>
      <c r="AU16" s="52">
        <f t="shared" si="14"/>
        <v>349</v>
      </c>
      <c r="AV16" s="52">
        <f t="shared" si="14"/>
        <v>402</v>
      </c>
      <c r="AW16" s="52">
        <f t="shared" si="14"/>
        <v>344</v>
      </c>
      <c r="AX16" s="52">
        <f t="shared" si="14"/>
        <v>385</v>
      </c>
      <c r="AY16" s="52">
        <f t="shared" si="14"/>
        <v>354</v>
      </c>
      <c r="AZ16" s="52">
        <f t="shared" si="14"/>
        <v>362</v>
      </c>
      <c r="BA16" s="53">
        <f t="shared" si="14"/>
        <v>336</v>
      </c>
      <c r="BB16" s="53">
        <f t="shared" si="14"/>
        <v>93</v>
      </c>
      <c r="BC16" s="52">
        <f t="shared" si="14"/>
        <v>429</v>
      </c>
      <c r="BD16" s="52">
        <f t="shared" si="14"/>
        <v>396</v>
      </c>
      <c r="BE16" s="52">
        <v>165</v>
      </c>
      <c r="BF16" s="52">
        <f>SUM(BF13:BF15)</f>
        <v>185</v>
      </c>
      <c r="BG16" s="52">
        <f t="shared" si="14"/>
        <v>385</v>
      </c>
      <c r="BH16" s="54" t="s">
        <v>128</v>
      </c>
      <c r="BI16" s="52">
        <f t="shared" si="14"/>
        <v>341</v>
      </c>
      <c r="BJ16" s="52">
        <f>SUM(BJ13:BJ14)</f>
        <v>176</v>
      </c>
      <c r="BK16" s="52">
        <f>SUM(BK13:BK15)</f>
        <v>200</v>
      </c>
      <c r="BL16" s="52">
        <f>SUM(BL13:BL14)</f>
        <v>341</v>
      </c>
      <c r="BM16" s="52">
        <f t="shared" si="14"/>
        <v>385</v>
      </c>
      <c r="BN16" s="52">
        <f t="shared" ref="BN16:BZ16" si="15">SUM(BN13:BN15)</f>
        <v>381</v>
      </c>
      <c r="BO16" s="52">
        <f t="shared" si="15"/>
        <v>466</v>
      </c>
      <c r="BP16" s="52">
        <f t="shared" si="15"/>
        <v>0</v>
      </c>
      <c r="BQ16" s="52">
        <f t="shared" si="15"/>
        <v>0</v>
      </c>
      <c r="BR16" s="52">
        <f t="shared" si="15"/>
        <v>0</v>
      </c>
      <c r="BS16" s="52">
        <f t="shared" si="15"/>
        <v>0</v>
      </c>
      <c r="BT16" s="52">
        <f t="shared" si="15"/>
        <v>0</v>
      </c>
      <c r="BU16" s="52">
        <f t="shared" si="15"/>
        <v>0</v>
      </c>
      <c r="BV16" s="52">
        <f t="shared" si="15"/>
        <v>0</v>
      </c>
      <c r="BW16" s="52">
        <f t="shared" si="15"/>
        <v>0</v>
      </c>
      <c r="BX16" s="52">
        <f t="shared" si="15"/>
        <v>0</v>
      </c>
      <c r="BY16" s="52">
        <f t="shared" si="15"/>
        <v>0</v>
      </c>
      <c r="BZ16" s="52">
        <f t="shared" si="15"/>
        <v>0</v>
      </c>
    </row>
    <row r="17" spans="1:78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 s="56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</row>
    <row r="18" spans="1:78" s="59" customForma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 s="14" t="s">
        <v>129</v>
      </c>
      <c r="BI18" s="44" t="s">
        <v>3</v>
      </c>
      <c r="BJ18" s="44" t="str">
        <f>BJ4</f>
        <v>Meta 16 - 31-Out-2023</v>
      </c>
      <c r="BK18" s="44" t="str">
        <f t="shared" ref="BK18:BZ18" si="16">BK$4</f>
        <v>16 - 31-Out-2023</v>
      </c>
      <c r="BL18" s="44" t="str">
        <f>BL4</f>
        <v>Meta Mensal</v>
      </c>
      <c r="BM18" s="44">
        <f t="shared" si="16"/>
        <v>45200</v>
      </c>
      <c r="BN18" s="44" t="e">
        <f t="shared" ca="1" si="16"/>
        <v>#NAME?</v>
      </c>
      <c r="BO18" s="44" t="e">
        <f t="shared" ca="1" si="16"/>
        <v>#NAME?</v>
      </c>
      <c r="BP18" s="58" t="e">
        <f t="shared" ca="1" si="16"/>
        <v>#NAME?</v>
      </c>
      <c r="BQ18" s="58" t="e">
        <f t="shared" ca="1" si="16"/>
        <v>#NAME?</v>
      </c>
      <c r="BR18" s="58" t="e">
        <f t="shared" ca="1" si="16"/>
        <v>#NAME?</v>
      </c>
      <c r="BS18" s="58" t="e">
        <f t="shared" ca="1" si="16"/>
        <v>#NAME?</v>
      </c>
      <c r="BT18" s="58" t="e">
        <f t="shared" ca="1" si="16"/>
        <v>#NAME?</v>
      </c>
      <c r="BU18" s="58" t="e">
        <f t="shared" ca="1" si="16"/>
        <v>#NAME?</v>
      </c>
      <c r="BV18" s="58" t="e">
        <f t="shared" ca="1" si="16"/>
        <v>#NAME?</v>
      </c>
      <c r="BW18" s="58" t="e">
        <f t="shared" ca="1" si="16"/>
        <v>#NAME?</v>
      </c>
      <c r="BX18" s="58" t="e">
        <f t="shared" ca="1" si="16"/>
        <v>#NAME?</v>
      </c>
      <c r="BY18" s="58" t="e">
        <f t="shared" ca="1" si="16"/>
        <v>#NAME?</v>
      </c>
      <c r="BZ18" s="58" t="e">
        <f t="shared" ca="1" si="16"/>
        <v>#NAME?</v>
      </c>
    </row>
    <row r="19" spans="1:78" s="24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 s="22" t="s">
        <v>115</v>
      </c>
      <c r="BI19" s="31">
        <v>132</v>
      </c>
      <c r="BJ19" s="31">
        <v>68</v>
      </c>
      <c r="BK19" s="31">
        <v>72</v>
      </c>
      <c r="BL19" s="31">
        <f>BI19</f>
        <v>132</v>
      </c>
      <c r="BM19" s="31">
        <v>72</v>
      </c>
      <c r="BN19" s="45">
        <v>134</v>
      </c>
      <c r="BO19" s="31">
        <v>153</v>
      </c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</row>
    <row r="20" spans="1:78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 s="60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</row>
    <row r="21" spans="1:78" s="17" customFormat="1" x14ac:dyDescent="0.25">
      <c r="A21" s="39" t="s">
        <v>130</v>
      </c>
      <c r="B21" s="40" t="s">
        <v>3</v>
      </c>
      <c r="C21" s="41">
        <v>43831</v>
      </c>
      <c r="D21" s="41">
        <v>43862</v>
      </c>
      <c r="E21" s="41">
        <v>43891</v>
      </c>
      <c r="F21" s="41">
        <v>43922</v>
      </c>
      <c r="G21" s="41">
        <v>43952</v>
      </c>
      <c r="H21" s="41">
        <v>43983</v>
      </c>
      <c r="I21" s="41">
        <v>44013</v>
      </c>
      <c r="J21" s="41">
        <v>44044</v>
      </c>
      <c r="K21" s="41">
        <v>44075</v>
      </c>
      <c r="L21" s="41">
        <v>44105</v>
      </c>
      <c r="M21" s="41">
        <v>44136</v>
      </c>
      <c r="N21" s="41">
        <v>44166</v>
      </c>
      <c r="O21" s="40" t="s">
        <v>3</v>
      </c>
      <c r="P21" s="41">
        <v>44197</v>
      </c>
      <c r="Q21" s="41">
        <v>44228</v>
      </c>
      <c r="R21" s="41">
        <v>44256</v>
      </c>
      <c r="S21" s="41">
        <v>44287</v>
      </c>
      <c r="T21" s="41">
        <v>44317</v>
      </c>
      <c r="U21" s="41">
        <v>44348</v>
      </c>
      <c r="V21" s="41">
        <v>44378</v>
      </c>
      <c r="W21" s="41">
        <v>44409</v>
      </c>
      <c r="X21" s="41">
        <v>44440</v>
      </c>
      <c r="Y21" s="41">
        <v>44470</v>
      </c>
      <c r="Z21" s="41">
        <v>44501</v>
      </c>
      <c r="AA21" s="41">
        <v>44531</v>
      </c>
      <c r="AB21" s="40" t="s">
        <v>3</v>
      </c>
      <c r="AC21" s="41">
        <v>44562</v>
      </c>
      <c r="AD21" s="41">
        <v>44593</v>
      </c>
      <c r="AE21" s="41">
        <v>44621</v>
      </c>
      <c r="AF21" s="41">
        <v>44652</v>
      </c>
      <c r="AG21" s="41">
        <v>44682</v>
      </c>
      <c r="AH21" s="41">
        <v>44713</v>
      </c>
      <c r="AI21" s="41" t="s">
        <v>103</v>
      </c>
      <c r="AJ21" s="42" t="s">
        <v>3</v>
      </c>
      <c r="AK21" s="41" t="s">
        <v>105</v>
      </c>
      <c r="AL21" s="42" t="s">
        <v>3</v>
      </c>
      <c r="AM21" s="41">
        <v>44743</v>
      </c>
      <c r="AN21" s="41">
        <v>44774</v>
      </c>
      <c r="AO21" s="41">
        <v>44805</v>
      </c>
      <c r="AP21" s="41">
        <v>44835</v>
      </c>
      <c r="AQ21" s="41">
        <v>44866</v>
      </c>
      <c r="AR21" s="41">
        <v>44896</v>
      </c>
      <c r="AS21" s="42" t="s">
        <v>3</v>
      </c>
      <c r="AT21" s="41" t="e">
        <f t="shared" ref="AT21:BD21" ca="1" si="17">AT$4</f>
        <v>#NAME?</v>
      </c>
      <c r="AU21" s="41" t="e">
        <f t="shared" ca="1" si="17"/>
        <v>#NAME?</v>
      </c>
      <c r="AV21" s="41" t="e">
        <f t="shared" ca="1" si="17"/>
        <v>#NAME?</v>
      </c>
      <c r="AW21" s="41" t="e">
        <f t="shared" ca="1" si="17"/>
        <v>#NAME?</v>
      </c>
      <c r="AX21" s="41" t="e">
        <f t="shared" ca="1" si="17"/>
        <v>#NAME?</v>
      </c>
      <c r="AY21" s="41" t="e">
        <f t="shared" ca="1" si="17"/>
        <v>#NAME?</v>
      </c>
      <c r="AZ21" s="41" t="e">
        <f t="shared" ca="1" si="17"/>
        <v>#NAME?</v>
      </c>
      <c r="BA21" s="42" t="str">
        <f t="shared" si="17"/>
        <v>1 - 24 de Ago-23</v>
      </c>
      <c r="BB21" s="42" t="str">
        <f t="shared" si="17"/>
        <v>24 - 31 de Ago-23</v>
      </c>
      <c r="BC21" s="41" t="e">
        <f t="shared" ca="1" si="17"/>
        <v>#NAME?</v>
      </c>
      <c r="BD21" s="41" t="e">
        <f t="shared" ca="1" si="17"/>
        <v>#NAME?</v>
      </c>
      <c r="BE21" s="12" t="s">
        <v>109</v>
      </c>
      <c r="BF21" s="41" t="str">
        <f>BF$4</f>
        <v>01 - 15-Out-2023</v>
      </c>
      <c r="BG21" s="41" t="e">
        <f ca="1">BG$4</f>
        <v>#NAME?</v>
      </c>
      <c r="BH21" s="62" t="s">
        <v>131</v>
      </c>
      <c r="BI21" s="63" t="s">
        <v>3</v>
      </c>
      <c r="BJ21" s="63" t="str">
        <f>BJ4</f>
        <v>Meta 16 - 31-Out-2023</v>
      </c>
      <c r="BK21" s="63" t="str">
        <f t="shared" ref="BK21:BZ21" si="18">BK$4</f>
        <v>16 - 31-Out-2023</v>
      </c>
      <c r="BL21" s="63" t="str">
        <f>BL4</f>
        <v>Meta Mensal</v>
      </c>
      <c r="BM21" s="63">
        <f t="shared" si="18"/>
        <v>45200</v>
      </c>
      <c r="BN21" s="44" t="e">
        <f t="shared" ca="1" si="18"/>
        <v>#NAME?</v>
      </c>
      <c r="BO21" s="44" t="e">
        <f t="shared" ca="1" si="18"/>
        <v>#NAME?</v>
      </c>
      <c r="BP21" s="58" t="e">
        <f t="shared" ca="1" si="18"/>
        <v>#NAME?</v>
      </c>
      <c r="BQ21" s="58" t="e">
        <f t="shared" ca="1" si="18"/>
        <v>#NAME?</v>
      </c>
      <c r="BR21" s="58" t="e">
        <f t="shared" ca="1" si="18"/>
        <v>#NAME?</v>
      </c>
      <c r="BS21" s="58" t="e">
        <f t="shared" ca="1" si="18"/>
        <v>#NAME?</v>
      </c>
      <c r="BT21" s="58" t="e">
        <f t="shared" ca="1" si="18"/>
        <v>#NAME?</v>
      </c>
      <c r="BU21" s="58" t="e">
        <f t="shared" ca="1" si="18"/>
        <v>#NAME?</v>
      </c>
      <c r="BV21" s="58" t="e">
        <f t="shared" ca="1" si="18"/>
        <v>#NAME?</v>
      </c>
      <c r="BW21" s="58" t="e">
        <f t="shared" ca="1" si="18"/>
        <v>#NAME?</v>
      </c>
      <c r="BX21" s="58" t="e">
        <f t="shared" ca="1" si="18"/>
        <v>#NAME?</v>
      </c>
      <c r="BY21" s="58" t="e">
        <f t="shared" ca="1" si="18"/>
        <v>#NAME?</v>
      </c>
      <c r="BZ21" s="58" t="e">
        <f t="shared" ca="1" si="18"/>
        <v>#NAME?</v>
      </c>
    </row>
    <row r="22" spans="1:78" s="24" customFormat="1" x14ac:dyDescent="0.25">
      <c r="A22" s="29" t="s">
        <v>132</v>
      </c>
      <c r="B22" s="362">
        <v>100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62">
        <v>100</v>
      </c>
      <c r="P22" s="31">
        <v>166</v>
      </c>
      <c r="Q22" s="31">
        <v>127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94</v>
      </c>
      <c r="X22" s="31">
        <v>117</v>
      </c>
      <c r="Y22" s="31">
        <v>115</v>
      </c>
      <c r="Z22" s="31">
        <v>104</v>
      </c>
      <c r="AA22" s="31">
        <v>69</v>
      </c>
      <c r="AB22" s="362">
        <v>100</v>
      </c>
      <c r="AC22" s="31">
        <v>157</v>
      </c>
      <c r="AD22" s="31">
        <v>0</v>
      </c>
      <c r="AE22" s="31">
        <v>186</v>
      </c>
      <c r="AF22" s="31">
        <v>119</v>
      </c>
      <c r="AG22" s="31">
        <v>182</v>
      </c>
      <c r="AH22" s="31">
        <v>58</v>
      </c>
      <c r="AI22" s="31">
        <v>0</v>
      </c>
      <c r="AJ22" s="365">
        <v>196</v>
      </c>
      <c r="AK22" s="31">
        <v>96</v>
      </c>
      <c r="AL22" s="365">
        <v>196</v>
      </c>
      <c r="AM22" s="31">
        <v>96</v>
      </c>
      <c r="AN22" s="31">
        <v>175</v>
      </c>
      <c r="AO22" s="31">
        <v>148</v>
      </c>
      <c r="AP22" s="31">
        <v>158</v>
      </c>
      <c r="AQ22" s="31">
        <v>159</v>
      </c>
      <c r="AR22" s="31">
        <v>154</v>
      </c>
      <c r="AS22" s="365">
        <v>196</v>
      </c>
      <c r="AT22" s="31">
        <v>206</v>
      </c>
      <c r="AU22" s="31">
        <v>109</v>
      </c>
      <c r="AV22" s="31">
        <v>125</v>
      </c>
      <c r="AW22" s="31">
        <v>87</v>
      </c>
      <c r="AX22" s="31">
        <v>173</v>
      </c>
      <c r="AY22" s="31">
        <v>136</v>
      </c>
      <c r="AZ22" s="31">
        <v>112</v>
      </c>
      <c r="BA22" s="31">
        <v>142</v>
      </c>
      <c r="BB22" s="31">
        <v>21</v>
      </c>
      <c r="BC22" s="31">
        <v>164</v>
      </c>
      <c r="BD22" s="31">
        <v>145</v>
      </c>
      <c r="BE22" s="348">
        <v>95</v>
      </c>
      <c r="BF22" s="31">
        <v>47</v>
      </c>
      <c r="BG22" s="31">
        <f>BF22+BK22+BK30</f>
        <v>114</v>
      </c>
      <c r="BH22" s="32" t="s">
        <v>132</v>
      </c>
      <c r="BI22" s="348">
        <v>100</v>
      </c>
      <c r="BJ22" s="368">
        <v>52</v>
      </c>
      <c r="BK22" s="31">
        <v>34</v>
      </c>
      <c r="BL22" s="368">
        <f>BI22</f>
        <v>100</v>
      </c>
      <c r="BM22" s="31">
        <f>BG22-BM30</f>
        <v>56</v>
      </c>
      <c r="BN22" s="45">
        <v>64</v>
      </c>
      <c r="BO22" s="31">
        <v>61</v>
      </c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</row>
    <row r="23" spans="1:78" s="24" customFormat="1" x14ac:dyDescent="0.25">
      <c r="A23" s="29" t="s">
        <v>133</v>
      </c>
      <c r="B23" s="363"/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63"/>
      <c r="P23" s="31">
        <v>84</v>
      </c>
      <c r="Q23" s="31">
        <v>63</v>
      </c>
      <c r="R23" s="31">
        <v>31</v>
      </c>
      <c r="S23" s="31">
        <v>0</v>
      </c>
      <c r="T23" s="31">
        <v>0</v>
      </c>
      <c r="U23" s="31">
        <v>0</v>
      </c>
      <c r="V23" s="31">
        <v>0</v>
      </c>
      <c r="W23" s="31">
        <v>6</v>
      </c>
      <c r="X23" s="31">
        <v>5</v>
      </c>
      <c r="Y23" s="31">
        <v>13</v>
      </c>
      <c r="Z23" s="31">
        <v>8</v>
      </c>
      <c r="AA23" s="31">
        <v>25</v>
      </c>
      <c r="AB23" s="363"/>
      <c r="AC23" s="31">
        <v>20</v>
      </c>
      <c r="AD23" s="31">
        <v>0</v>
      </c>
      <c r="AE23" s="31">
        <v>22</v>
      </c>
      <c r="AF23" s="31">
        <v>45</v>
      </c>
      <c r="AG23" s="31">
        <v>24</v>
      </c>
      <c r="AH23" s="31">
        <v>16</v>
      </c>
      <c r="AI23" s="31">
        <v>0</v>
      </c>
      <c r="AJ23" s="366"/>
      <c r="AK23" s="31">
        <v>40</v>
      </c>
      <c r="AL23" s="366"/>
      <c r="AM23" s="31">
        <v>40</v>
      </c>
      <c r="AN23" s="31">
        <v>37</v>
      </c>
      <c r="AO23" s="31">
        <v>51</v>
      </c>
      <c r="AP23" s="31">
        <v>48</v>
      </c>
      <c r="AQ23" s="31">
        <v>37</v>
      </c>
      <c r="AR23" s="31">
        <v>42</v>
      </c>
      <c r="AS23" s="366"/>
      <c r="AT23" s="31">
        <v>25</v>
      </c>
      <c r="AU23" s="31">
        <v>47</v>
      </c>
      <c r="AV23" s="31">
        <v>39</v>
      </c>
      <c r="AW23" s="31">
        <v>50</v>
      </c>
      <c r="AX23" s="31">
        <v>26</v>
      </c>
      <c r="AY23" s="31">
        <v>30</v>
      </c>
      <c r="AZ23" s="31">
        <v>50</v>
      </c>
      <c r="BA23" s="31">
        <v>29</v>
      </c>
      <c r="BB23" s="31">
        <v>8</v>
      </c>
      <c r="BC23" s="31">
        <v>37</v>
      </c>
      <c r="BD23" s="31">
        <v>25</v>
      </c>
      <c r="BE23" s="349"/>
      <c r="BF23" s="31">
        <v>25</v>
      </c>
      <c r="BG23" s="31">
        <f>BF23+BK23+BK31</f>
        <v>42</v>
      </c>
      <c r="BH23" s="32" t="s">
        <v>133</v>
      </c>
      <c r="BI23" s="349"/>
      <c r="BJ23" s="369"/>
      <c r="BK23" s="31">
        <v>8</v>
      </c>
      <c r="BL23" s="369"/>
      <c r="BM23" s="31">
        <f>BG23-BM31</f>
        <v>26</v>
      </c>
      <c r="BN23" s="45">
        <v>13</v>
      </c>
      <c r="BO23" s="31">
        <v>10</v>
      </c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</row>
    <row r="24" spans="1:78" s="24" customFormat="1" x14ac:dyDescent="0.25">
      <c r="A24" s="29" t="s">
        <v>134</v>
      </c>
      <c r="B24" s="364"/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64"/>
      <c r="P24" s="31">
        <v>7</v>
      </c>
      <c r="Q24" s="31">
        <v>1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9</v>
      </c>
      <c r="AB24" s="364"/>
      <c r="AC24" s="31">
        <v>3</v>
      </c>
      <c r="AD24" s="31">
        <v>0</v>
      </c>
      <c r="AE24" s="31">
        <v>14</v>
      </c>
      <c r="AF24" s="31">
        <v>7</v>
      </c>
      <c r="AG24" s="31">
        <v>15</v>
      </c>
      <c r="AH24" s="31">
        <v>8</v>
      </c>
      <c r="AI24" s="31">
        <v>0</v>
      </c>
      <c r="AJ24" s="367"/>
      <c r="AK24" s="31">
        <v>10</v>
      </c>
      <c r="AL24" s="366"/>
      <c r="AM24" s="31">
        <v>10</v>
      </c>
      <c r="AN24" s="31">
        <v>35</v>
      </c>
      <c r="AO24" s="31">
        <v>18</v>
      </c>
      <c r="AP24" s="31">
        <v>0</v>
      </c>
      <c r="AQ24" s="31">
        <v>0</v>
      </c>
      <c r="AR24" s="31">
        <v>27</v>
      </c>
      <c r="AS24" s="366"/>
      <c r="AT24" s="31">
        <v>22</v>
      </c>
      <c r="AU24" s="31">
        <v>51</v>
      </c>
      <c r="AV24" s="31">
        <v>48</v>
      </c>
      <c r="AW24" s="31">
        <v>55</v>
      </c>
      <c r="AX24" s="31">
        <v>9</v>
      </c>
      <c r="AY24" s="31">
        <v>29</v>
      </c>
      <c r="AZ24" s="31">
        <v>34</v>
      </c>
      <c r="BA24" s="31">
        <v>22</v>
      </c>
      <c r="BB24" s="31">
        <v>13</v>
      </c>
      <c r="BC24" s="31">
        <v>35</v>
      </c>
      <c r="BD24" s="31">
        <v>29</v>
      </c>
      <c r="BE24" s="349"/>
      <c r="BF24" s="31">
        <v>19</v>
      </c>
      <c r="BG24" s="31">
        <f>BF24+BK24</f>
        <v>43</v>
      </c>
      <c r="BH24" s="32" t="s">
        <v>134</v>
      </c>
      <c r="BI24" s="349"/>
      <c r="BJ24" s="369"/>
      <c r="BK24" s="31">
        <v>24</v>
      </c>
      <c r="BL24" s="369"/>
      <c r="BM24" s="31">
        <f>BG24</f>
        <v>43</v>
      </c>
      <c r="BN24" s="45">
        <v>33</v>
      </c>
      <c r="BO24" s="31">
        <v>22</v>
      </c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</row>
    <row r="25" spans="1:78" s="24" customFormat="1" x14ac:dyDescent="0.25">
      <c r="A25" s="29" t="s">
        <v>135</v>
      </c>
      <c r="B25" s="19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19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19"/>
      <c r="AC25" s="31"/>
      <c r="AD25" s="31"/>
      <c r="AE25" s="31"/>
      <c r="AF25" s="31"/>
      <c r="AG25" s="31"/>
      <c r="AH25" s="31"/>
      <c r="AI25" s="31"/>
      <c r="AJ25" s="64"/>
      <c r="AK25" s="31"/>
      <c r="AL25" s="367"/>
      <c r="AM25" s="31"/>
      <c r="AN25" s="31"/>
      <c r="AO25" s="31"/>
      <c r="AP25" s="31"/>
      <c r="AQ25" s="31"/>
      <c r="AR25" s="31">
        <v>5</v>
      </c>
      <c r="AS25" s="366"/>
      <c r="AT25" s="31">
        <v>2</v>
      </c>
      <c r="AU25" s="31">
        <v>3</v>
      </c>
      <c r="AV25" s="31">
        <v>7</v>
      </c>
      <c r="AW25" s="31">
        <v>5</v>
      </c>
      <c r="AX25" s="31">
        <v>3</v>
      </c>
      <c r="AY25" s="31">
        <v>6</v>
      </c>
      <c r="AZ25" s="31">
        <v>9</v>
      </c>
      <c r="BA25" s="31">
        <v>0</v>
      </c>
      <c r="BB25" s="31">
        <v>0</v>
      </c>
      <c r="BC25" s="31">
        <v>0</v>
      </c>
      <c r="BD25" s="31">
        <v>8</v>
      </c>
      <c r="BE25" s="349"/>
      <c r="BF25" s="31">
        <v>0</v>
      </c>
      <c r="BG25" s="31">
        <f>BF25+BK25</f>
        <v>4</v>
      </c>
      <c r="BH25" s="32" t="s">
        <v>135</v>
      </c>
      <c r="BI25" s="349"/>
      <c r="BJ25" s="369"/>
      <c r="BK25" s="31">
        <v>4</v>
      </c>
      <c r="BL25" s="369"/>
      <c r="BM25" s="31">
        <f>BG25</f>
        <v>4</v>
      </c>
      <c r="BN25" s="45">
        <v>6</v>
      </c>
      <c r="BO25" s="31">
        <v>6</v>
      </c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</row>
    <row r="26" spans="1:78" s="24" customFormat="1" x14ac:dyDescent="0.25">
      <c r="A26" s="29"/>
      <c r="B26" s="19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19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19"/>
      <c r="AC26" s="31"/>
      <c r="AD26" s="31"/>
      <c r="AE26" s="31"/>
      <c r="AF26" s="31"/>
      <c r="AG26" s="31"/>
      <c r="AH26" s="31"/>
      <c r="AI26" s="31"/>
      <c r="AJ26" s="64"/>
      <c r="AK26" s="31"/>
      <c r="AL26" s="65"/>
      <c r="AM26" s="31"/>
      <c r="AN26" s="31"/>
      <c r="AO26" s="31"/>
      <c r="AP26" s="31"/>
      <c r="AQ26" s="31"/>
      <c r="AR26" s="31"/>
      <c r="AS26" s="367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50"/>
      <c r="BF26" s="31"/>
      <c r="BG26" s="31"/>
      <c r="BH26" s="32" t="s">
        <v>136</v>
      </c>
      <c r="BI26" s="350"/>
      <c r="BJ26" s="370"/>
      <c r="BK26" s="31">
        <v>0</v>
      </c>
      <c r="BL26" s="370"/>
      <c r="BM26" s="31">
        <v>0</v>
      </c>
      <c r="BN26" s="45">
        <v>0</v>
      </c>
      <c r="BO26" s="31">
        <v>0</v>
      </c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</row>
    <row r="27" spans="1:78" s="55" customFormat="1" x14ac:dyDescent="0.25">
      <c r="A27" s="66" t="s">
        <v>128</v>
      </c>
      <c r="B27" s="67">
        <v>100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100</v>
      </c>
      <c r="P27" s="67">
        <v>257</v>
      </c>
      <c r="Q27" s="67">
        <v>191</v>
      </c>
      <c r="R27" s="67">
        <v>31</v>
      </c>
      <c r="S27" s="67">
        <v>0</v>
      </c>
      <c r="T27" s="67">
        <v>0</v>
      </c>
      <c r="U27" s="67">
        <v>0</v>
      </c>
      <c r="V27" s="67">
        <v>0</v>
      </c>
      <c r="W27" s="67">
        <v>100</v>
      </c>
      <c r="X27" s="67">
        <v>122</v>
      </c>
      <c r="Y27" s="67">
        <v>128</v>
      </c>
      <c r="Z27" s="67">
        <v>112</v>
      </c>
      <c r="AA27" s="67">
        <v>103</v>
      </c>
      <c r="AB27" s="67">
        <v>100</v>
      </c>
      <c r="AC27" s="67">
        <v>180</v>
      </c>
      <c r="AD27" s="67">
        <v>0</v>
      </c>
      <c r="AE27" s="67">
        <v>222</v>
      </c>
      <c r="AF27" s="67">
        <v>171</v>
      </c>
      <c r="AG27" s="67">
        <v>221</v>
      </c>
      <c r="AH27" s="67">
        <v>82</v>
      </c>
      <c r="AI27" s="67">
        <v>0</v>
      </c>
      <c r="AJ27" s="67">
        <v>196</v>
      </c>
      <c r="AK27" s="67">
        <v>146</v>
      </c>
      <c r="AL27" s="67">
        <v>196</v>
      </c>
      <c r="AM27" s="67">
        <v>146</v>
      </c>
      <c r="AN27" s="67">
        <v>247</v>
      </c>
      <c r="AO27" s="67">
        <v>217</v>
      </c>
      <c r="AP27" s="67">
        <v>206</v>
      </c>
      <c r="AQ27" s="67">
        <v>196</v>
      </c>
      <c r="AR27" s="68">
        <v>228</v>
      </c>
      <c r="AS27" s="67">
        <v>196</v>
      </c>
      <c r="AT27" s="68">
        <f t="shared" ref="AT27:BD27" si="19">SUM(AT22:AT25)</f>
        <v>255</v>
      </c>
      <c r="AU27" s="68">
        <f t="shared" si="19"/>
        <v>210</v>
      </c>
      <c r="AV27" s="68">
        <f t="shared" si="19"/>
        <v>219</v>
      </c>
      <c r="AW27" s="68">
        <f t="shared" si="19"/>
        <v>197</v>
      </c>
      <c r="AX27" s="68">
        <f t="shared" si="19"/>
        <v>211</v>
      </c>
      <c r="AY27" s="68">
        <f t="shared" si="19"/>
        <v>201</v>
      </c>
      <c r="AZ27" s="68">
        <f t="shared" si="19"/>
        <v>205</v>
      </c>
      <c r="BA27" s="68">
        <f t="shared" si="19"/>
        <v>193</v>
      </c>
      <c r="BB27" s="68">
        <f t="shared" si="19"/>
        <v>42</v>
      </c>
      <c r="BC27" s="68">
        <f t="shared" si="19"/>
        <v>236</v>
      </c>
      <c r="BD27" s="68">
        <f t="shared" si="19"/>
        <v>207</v>
      </c>
      <c r="BE27" s="68">
        <v>95</v>
      </c>
      <c r="BF27" s="68">
        <f>SUM(BF22:BF25)</f>
        <v>91</v>
      </c>
      <c r="BG27" s="68">
        <f>SUM(BG22:BG25)</f>
        <v>203</v>
      </c>
      <c r="BH27" s="69" t="s">
        <v>128</v>
      </c>
      <c r="BI27" s="68">
        <f>SUM(BI22)</f>
        <v>100</v>
      </c>
      <c r="BJ27" s="68">
        <v>52</v>
      </c>
      <c r="BK27" s="68">
        <f>SUM(BK22:BK26)</f>
        <v>70</v>
      </c>
      <c r="BL27" s="68">
        <f>BI27</f>
        <v>100</v>
      </c>
      <c r="BM27" s="68">
        <f>SUM(BM22:BM26)</f>
        <v>129</v>
      </c>
      <c r="BN27" s="68">
        <f t="shared" ref="BN27:BZ27" si="20">SUM(BN22:BN26)</f>
        <v>116</v>
      </c>
      <c r="BO27" s="68">
        <f t="shared" si="20"/>
        <v>99</v>
      </c>
      <c r="BP27" s="68">
        <f t="shared" si="20"/>
        <v>0</v>
      </c>
      <c r="BQ27" s="68">
        <f t="shared" si="20"/>
        <v>0</v>
      </c>
      <c r="BR27" s="68">
        <f t="shared" si="20"/>
        <v>0</v>
      </c>
      <c r="BS27" s="68">
        <f t="shared" si="20"/>
        <v>0</v>
      </c>
      <c r="BT27" s="68">
        <f t="shared" si="20"/>
        <v>0</v>
      </c>
      <c r="BU27" s="68">
        <f t="shared" si="20"/>
        <v>0</v>
      </c>
      <c r="BV27" s="68">
        <f t="shared" si="20"/>
        <v>0</v>
      </c>
      <c r="BW27" s="68">
        <f t="shared" si="20"/>
        <v>0</v>
      </c>
      <c r="BX27" s="68">
        <f t="shared" si="20"/>
        <v>0</v>
      </c>
      <c r="BY27" s="68">
        <f t="shared" si="20"/>
        <v>0</v>
      </c>
      <c r="BZ27" s="68">
        <f t="shared" si="20"/>
        <v>0</v>
      </c>
    </row>
    <row r="28" spans="1:78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 s="60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</row>
    <row r="29" spans="1:78" s="17" customForma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 s="62" t="s">
        <v>137</v>
      </c>
      <c r="BI29" s="63" t="s">
        <v>3</v>
      </c>
      <c r="BJ29" s="63" t="str">
        <f>BJ4</f>
        <v>Meta 16 - 31-Out-2023</v>
      </c>
      <c r="BK29" s="63" t="str">
        <f t="shared" ref="BK29:BZ29" si="21">BK$4</f>
        <v>16 - 31-Out-2023</v>
      </c>
      <c r="BL29" s="63" t="str">
        <f>BL4</f>
        <v>Meta Mensal</v>
      </c>
      <c r="BM29" s="63">
        <f t="shared" si="21"/>
        <v>45200</v>
      </c>
      <c r="BN29" s="44" t="e">
        <f t="shared" ca="1" si="21"/>
        <v>#NAME?</v>
      </c>
      <c r="BO29" s="44" t="e">
        <f t="shared" ca="1" si="21"/>
        <v>#NAME?</v>
      </c>
      <c r="BP29" s="58" t="e">
        <f t="shared" ca="1" si="21"/>
        <v>#NAME?</v>
      </c>
      <c r="BQ29" s="58" t="e">
        <f t="shared" ca="1" si="21"/>
        <v>#NAME?</v>
      </c>
      <c r="BR29" s="58" t="e">
        <f t="shared" ca="1" si="21"/>
        <v>#NAME?</v>
      </c>
      <c r="BS29" s="58" t="e">
        <f t="shared" ca="1" si="21"/>
        <v>#NAME?</v>
      </c>
      <c r="BT29" s="58" t="e">
        <f t="shared" ca="1" si="21"/>
        <v>#NAME?</v>
      </c>
      <c r="BU29" s="58" t="e">
        <f t="shared" ca="1" si="21"/>
        <v>#NAME?</v>
      </c>
      <c r="BV29" s="58" t="e">
        <f t="shared" ca="1" si="21"/>
        <v>#NAME?</v>
      </c>
      <c r="BW29" s="58" t="e">
        <f t="shared" ca="1" si="21"/>
        <v>#NAME?</v>
      </c>
      <c r="BX29" s="58" t="e">
        <f t="shared" ca="1" si="21"/>
        <v>#NAME?</v>
      </c>
      <c r="BY29" s="58" t="e">
        <f t="shared" ca="1" si="21"/>
        <v>#NAME?</v>
      </c>
      <c r="BZ29" s="58" t="e">
        <f t="shared" ca="1" si="21"/>
        <v>#NAME?</v>
      </c>
    </row>
    <row r="30" spans="1:78" s="24" customForma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 s="32" t="s">
        <v>132</v>
      </c>
      <c r="BI30" s="348">
        <v>30</v>
      </c>
      <c r="BJ30" s="348">
        <v>15</v>
      </c>
      <c r="BK30" s="31">
        <v>33</v>
      </c>
      <c r="BL30" s="348">
        <f>BI30</f>
        <v>30</v>
      </c>
      <c r="BM30" s="31">
        <f>SUM(BK30+25)</f>
        <v>58</v>
      </c>
      <c r="BN30" s="45">
        <v>23</v>
      </c>
      <c r="BO30" s="31">
        <v>22</v>
      </c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</row>
    <row r="31" spans="1:78" s="24" customForma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 s="32" t="s">
        <v>133</v>
      </c>
      <c r="BI31" s="349"/>
      <c r="BJ31" s="349"/>
      <c r="BK31" s="31">
        <v>9</v>
      </c>
      <c r="BL31" s="349"/>
      <c r="BM31" s="31">
        <f>SUM(BK31+7)</f>
        <v>16</v>
      </c>
      <c r="BN31" s="45">
        <v>7</v>
      </c>
      <c r="BO31" s="31">
        <v>8</v>
      </c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</row>
    <row r="32" spans="1:78" s="24" customForma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 s="32" t="s">
        <v>134</v>
      </c>
      <c r="BI32" s="349"/>
      <c r="BJ32" s="349"/>
      <c r="BK32" s="31">
        <v>0</v>
      </c>
      <c r="BL32" s="349"/>
      <c r="BM32" s="31">
        <v>0</v>
      </c>
      <c r="BN32" s="45">
        <v>0</v>
      </c>
      <c r="BO32" s="31">
        <v>0</v>
      </c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</row>
    <row r="33" spans="1:78" s="24" customForma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 s="32" t="s">
        <v>135</v>
      </c>
      <c r="BI33" s="349"/>
      <c r="BJ33" s="349"/>
      <c r="BK33" s="31">
        <v>0</v>
      </c>
      <c r="BL33" s="349"/>
      <c r="BM33" s="31">
        <v>0</v>
      </c>
      <c r="BN33" s="45">
        <v>0</v>
      </c>
      <c r="BO33" s="31">
        <v>0</v>
      </c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</row>
    <row r="34" spans="1:78" s="24" customForma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 s="32" t="s">
        <v>136</v>
      </c>
      <c r="BI34" s="350"/>
      <c r="BJ34" s="350"/>
      <c r="BK34" s="31">
        <v>0</v>
      </c>
      <c r="BL34" s="350"/>
      <c r="BM34" s="31">
        <v>0</v>
      </c>
      <c r="BN34" s="45">
        <v>0</v>
      </c>
      <c r="BO34" s="31">
        <v>0</v>
      </c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</row>
    <row r="35" spans="1:78" s="55" customForma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 s="69" t="s">
        <v>128</v>
      </c>
      <c r="BI35" s="68">
        <f>SUM(BI30)</f>
        <v>30</v>
      </c>
      <c r="BJ35" s="68">
        <v>15</v>
      </c>
      <c r="BK35" s="68">
        <f>SUM(BK30:BK34)</f>
        <v>42</v>
      </c>
      <c r="BL35" s="68">
        <f>BI35</f>
        <v>30</v>
      </c>
      <c r="BM35" s="68">
        <f>SUM(BM30:BM34)</f>
        <v>74</v>
      </c>
      <c r="BN35" s="68">
        <f t="shared" ref="BN35:BZ35" si="22">SUM(BN30:BN34)</f>
        <v>30</v>
      </c>
      <c r="BO35" s="68">
        <f t="shared" si="22"/>
        <v>30</v>
      </c>
      <c r="BP35" s="68">
        <f t="shared" si="22"/>
        <v>0</v>
      </c>
      <c r="BQ35" s="68">
        <f t="shared" si="22"/>
        <v>0</v>
      </c>
      <c r="BR35" s="68">
        <f t="shared" si="22"/>
        <v>0</v>
      </c>
      <c r="BS35" s="68">
        <f t="shared" si="22"/>
        <v>0</v>
      </c>
      <c r="BT35" s="68">
        <f t="shared" si="22"/>
        <v>0</v>
      </c>
      <c r="BU35" s="68">
        <f t="shared" si="22"/>
        <v>0</v>
      </c>
      <c r="BV35" s="68">
        <f t="shared" si="22"/>
        <v>0</v>
      </c>
      <c r="BW35" s="68">
        <f t="shared" si="22"/>
        <v>0</v>
      </c>
      <c r="BX35" s="68">
        <f t="shared" si="22"/>
        <v>0</v>
      </c>
      <c r="BY35" s="68">
        <f t="shared" si="22"/>
        <v>0</v>
      </c>
      <c r="BZ35" s="68">
        <f t="shared" si="22"/>
        <v>0</v>
      </c>
    </row>
    <row r="36" spans="1:78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 s="60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</row>
    <row r="37" spans="1:78" s="17" customFormat="1" x14ac:dyDescent="0.25">
      <c r="A37" s="39" t="s">
        <v>138</v>
      </c>
      <c r="B37" s="40" t="s">
        <v>3</v>
      </c>
      <c r="C37" s="41">
        <v>43831</v>
      </c>
      <c r="D37" s="41">
        <v>43862</v>
      </c>
      <c r="E37" s="41">
        <v>43891</v>
      </c>
      <c r="F37" s="41">
        <v>43922</v>
      </c>
      <c r="G37" s="41">
        <v>43952</v>
      </c>
      <c r="H37" s="41">
        <v>43983</v>
      </c>
      <c r="I37" s="41">
        <v>44013</v>
      </c>
      <c r="J37" s="41">
        <v>44044</v>
      </c>
      <c r="K37" s="41">
        <v>44075</v>
      </c>
      <c r="L37" s="41">
        <v>44105</v>
      </c>
      <c r="M37" s="41">
        <v>44136</v>
      </c>
      <c r="N37" s="41">
        <v>44166</v>
      </c>
      <c r="O37" s="40" t="s">
        <v>3</v>
      </c>
      <c r="P37" s="41">
        <v>44197</v>
      </c>
      <c r="Q37" s="41">
        <v>44228</v>
      </c>
      <c r="R37" s="41">
        <v>44256</v>
      </c>
      <c r="S37" s="41">
        <v>44287</v>
      </c>
      <c r="T37" s="41">
        <v>44317</v>
      </c>
      <c r="U37" s="41">
        <v>44348</v>
      </c>
      <c r="V37" s="41">
        <v>44378</v>
      </c>
      <c r="W37" s="41">
        <v>44409</v>
      </c>
      <c r="X37" s="41">
        <v>44440</v>
      </c>
      <c r="Y37" s="41">
        <v>44470</v>
      </c>
      <c r="Z37" s="41">
        <v>44501</v>
      </c>
      <c r="AA37" s="41">
        <v>44531</v>
      </c>
      <c r="AB37" s="40" t="s">
        <v>3</v>
      </c>
      <c r="AC37" s="41">
        <v>44562</v>
      </c>
      <c r="AD37" s="41">
        <v>44593</v>
      </c>
      <c r="AE37" s="41">
        <v>44621</v>
      </c>
      <c r="AF37" s="41">
        <v>44652</v>
      </c>
      <c r="AG37" s="41">
        <v>44682</v>
      </c>
      <c r="AH37" s="41">
        <v>44713</v>
      </c>
      <c r="AI37" s="41" t="s">
        <v>103</v>
      </c>
      <c r="AJ37" s="42" t="s">
        <v>3</v>
      </c>
      <c r="AK37" s="41" t="s">
        <v>105</v>
      </c>
      <c r="AL37" s="42" t="s">
        <v>3</v>
      </c>
      <c r="AM37" s="41">
        <v>44743</v>
      </c>
      <c r="AN37" s="41">
        <v>44774</v>
      </c>
      <c r="AO37" s="41">
        <v>44805</v>
      </c>
      <c r="AP37" s="41">
        <v>44835</v>
      </c>
      <c r="AQ37" s="41">
        <v>44866</v>
      </c>
      <c r="AR37" s="41">
        <v>44896</v>
      </c>
      <c r="AS37" s="42" t="s">
        <v>3</v>
      </c>
      <c r="AT37" s="41" t="e">
        <f t="shared" ref="AT37:BD37" ca="1" si="23">AT$4</f>
        <v>#NAME?</v>
      </c>
      <c r="AU37" s="41" t="e">
        <f t="shared" ca="1" si="23"/>
        <v>#NAME?</v>
      </c>
      <c r="AV37" s="41" t="e">
        <f t="shared" ca="1" si="23"/>
        <v>#NAME?</v>
      </c>
      <c r="AW37" s="41" t="e">
        <f t="shared" ca="1" si="23"/>
        <v>#NAME?</v>
      </c>
      <c r="AX37" s="41" t="e">
        <f t="shared" ca="1" si="23"/>
        <v>#NAME?</v>
      </c>
      <c r="AY37" s="41" t="e">
        <f t="shared" ca="1" si="23"/>
        <v>#NAME?</v>
      </c>
      <c r="AZ37" s="41" t="e">
        <f t="shared" ca="1" si="23"/>
        <v>#NAME?</v>
      </c>
      <c r="BA37" s="42" t="str">
        <f t="shared" si="23"/>
        <v>1 - 24 de Ago-23</v>
      </c>
      <c r="BB37" s="42" t="str">
        <f t="shared" si="23"/>
        <v>24 - 31 de Ago-23</v>
      </c>
      <c r="BC37" s="41" t="e">
        <f t="shared" ca="1" si="23"/>
        <v>#NAME?</v>
      </c>
      <c r="BD37" s="41" t="e">
        <f t="shared" ca="1" si="23"/>
        <v>#NAME?</v>
      </c>
      <c r="BE37" s="12" t="s">
        <v>109</v>
      </c>
      <c r="BF37" s="41" t="str">
        <f>BF$4</f>
        <v>01 - 15-Out-2023</v>
      </c>
      <c r="BG37" s="41" t="e">
        <f ca="1">BG$4</f>
        <v>#NAME?</v>
      </c>
      <c r="BH37" s="62" t="s">
        <v>139</v>
      </c>
      <c r="BI37" s="63" t="s">
        <v>3</v>
      </c>
      <c r="BJ37" s="63" t="str">
        <f>BJ4</f>
        <v>Meta 16 - 31-Out-2023</v>
      </c>
      <c r="BK37" s="63" t="str">
        <f t="shared" ref="BK37:BZ37" si="24">BK$4</f>
        <v>16 - 31-Out-2023</v>
      </c>
      <c r="BL37" s="63" t="str">
        <f>BL4</f>
        <v>Meta Mensal</v>
      </c>
      <c r="BM37" s="63">
        <f t="shared" si="24"/>
        <v>45200</v>
      </c>
      <c r="BN37" s="44" t="e">
        <f t="shared" ca="1" si="24"/>
        <v>#NAME?</v>
      </c>
      <c r="BO37" s="44" t="e">
        <f t="shared" ca="1" si="24"/>
        <v>#NAME?</v>
      </c>
      <c r="BP37" s="58" t="e">
        <f t="shared" ca="1" si="24"/>
        <v>#NAME?</v>
      </c>
      <c r="BQ37" s="58" t="e">
        <f t="shared" ca="1" si="24"/>
        <v>#NAME?</v>
      </c>
      <c r="BR37" s="58" t="e">
        <f t="shared" ca="1" si="24"/>
        <v>#NAME?</v>
      </c>
      <c r="BS37" s="58" t="e">
        <f t="shared" ca="1" si="24"/>
        <v>#NAME?</v>
      </c>
      <c r="BT37" s="58" t="e">
        <f t="shared" ca="1" si="24"/>
        <v>#NAME?</v>
      </c>
      <c r="BU37" s="58" t="e">
        <f t="shared" ca="1" si="24"/>
        <v>#NAME?</v>
      </c>
      <c r="BV37" s="58" t="e">
        <f t="shared" ca="1" si="24"/>
        <v>#NAME?</v>
      </c>
      <c r="BW37" s="58" t="e">
        <f t="shared" ca="1" si="24"/>
        <v>#NAME?</v>
      </c>
      <c r="BX37" s="58" t="e">
        <f t="shared" ca="1" si="24"/>
        <v>#NAME?</v>
      </c>
      <c r="BY37" s="58" t="e">
        <f t="shared" ca="1" si="24"/>
        <v>#NAME?</v>
      </c>
      <c r="BZ37" s="58" t="e">
        <f t="shared" ca="1" si="24"/>
        <v>#NAME?</v>
      </c>
    </row>
    <row r="38" spans="1:78" s="24" customFormat="1" x14ac:dyDescent="0.25">
      <c r="A38" s="29" t="s">
        <v>140</v>
      </c>
      <c r="B38" s="31">
        <v>1071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157</v>
      </c>
      <c r="M38" s="31">
        <v>181</v>
      </c>
      <c r="N38" s="31">
        <v>807</v>
      </c>
      <c r="O38" s="19">
        <v>1071</v>
      </c>
      <c r="P38" s="31">
        <v>1315</v>
      </c>
      <c r="Q38" s="31">
        <v>1362</v>
      </c>
      <c r="R38" s="31">
        <v>405</v>
      </c>
      <c r="S38" s="31">
        <v>0</v>
      </c>
      <c r="T38" s="31">
        <v>0</v>
      </c>
      <c r="U38" s="31">
        <v>0</v>
      </c>
      <c r="V38" s="31">
        <v>129</v>
      </c>
      <c r="W38" s="31">
        <v>645</v>
      </c>
      <c r="X38" s="31">
        <v>1161</v>
      </c>
      <c r="Y38" s="31">
        <v>1019</v>
      </c>
      <c r="Z38" s="31">
        <v>927</v>
      </c>
      <c r="AA38" s="31">
        <v>561</v>
      </c>
      <c r="AB38" s="19">
        <v>1071</v>
      </c>
      <c r="AC38" s="31">
        <v>972</v>
      </c>
      <c r="AD38" s="31">
        <v>94</v>
      </c>
      <c r="AE38" s="31">
        <v>775</v>
      </c>
      <c r="AF38" s="31">
        <v>1253</v>
      </c>
      <c r="AG38" s="31">
        <v>1445</v>
      </c>
      <c r="AH38" s="31">
        <v>1065</v>
      </c>
      <c r="AI38" s="31">
        <v>303</v>
      </c>
      <c r="AJ38" s="31">
        <v>1200</v>
      </c>
      <c r="AK38" s="31">
        <v>871</v>
      </c>
      <c r="AL38" s="31">
        <v>1200</v>
      </c>
      <c r="AM38" s="31">
        <v>1174</v>
      </c>
      <c r="AN38" s="31">
        <v>1252</v>
      </c>
      <c r="AO38" s="31">
        <v>1268</v>
      </c>
      <c r="AP38" s="31">
        <v>1140</v>
      </c>
      <c r="AQ38" s="31">
        <v>1457</v>
      </c>
      <c r="AR38" s="31">
        <v>1368</v>
      </c>
      <c r="AS38" s="31">
        <f t="shared" ref="AS38:AZ38" si="25">AS51</f>
        <v>1200</v>
      </c>
      <c r="AT38" s="31">
        <f t="shared" si="25"/>
        <v>1220</v>
      </c>
      <c r="AU38" s="31">
        <f t="shared" si="25"/>
        <v>1129</v>
      </c>
      <c r="AV38" s="31">
        <f t="shared" si="25"/>
        <v>951</v>
      </c>
      <c r="AW38" s="31">
        <f t="shared" si="25"/>
        <v>1176</v>
      </c>
      <c r="AX38" s="31">
        <f t="shared" si="25"/>
        <v>1085</v>
      </c>
      <c r="AY38" s="31">
        <f t="shared" si="25"/>
        <v>1102</v>
      </c>
      <c r="AZ38" s="31">
        <f t="shared" si="25"/>
        <v>1084</v>
      </c>
      <c r="BA38" s="31">
        <v>941</v>
      </c>
      <c r="BB38" s="31">
        <f>BC38-BA38</f>
        <v>122</v>
      </c>
      <c r="BC38" s="31">
        <f>BC51</f>
        <v>1063</v>
      </c>
      <c r="BD38" s="31">
        <f>BD51</f>
        <v>1159</v>
      </c>
      <c r="BE38" s="31">
        <v>581</v>
      </c>
      <c r="BF38" s="31">
        <f>BF51</f>
        <v>515</v>
      </c>
      <c r="BG38" s="31">
        <f>BG51</f>
        <v>1239</v>
      </c>
      <c r="BH38" s="32" t="s">
        <v>140</v>
      </c>
      <c r="BI38" s="31">
        <f>BI51</f>
        <v>1100</v>
      </c>
      <c r="BJ38" s="31">
        <f t="shared" ref="BJ38:BZ38" si="26">BJ51</f>
        <v>568</v>
      </c>
      <c r="BK38" s="31">
        <f t="shared" si="26"/>
        <v>724</v>
      </c>
      <c r="BL38" s="31">
        <f t="shared" si="26"/>
        <v>1100</v>
      </c>
      <c r="BM38" s="31">
        <f t="shared" si="26"/>
        <v>1239</v>
      </c>
      <c r="BN38" s="31">
        <f t="shared" si="26"/>
        <v>1088</v>
      </c>
      <c r="BO38" s="31">
        <f t="shared" si="26"/>
        <v>1230</v>
      </c>
      <c r="BP38" s="31">
        <f t="shared" si="26"/>
        <v>0</v>
      </c>
      <c r="BQ38" s="31">
        <f t="shared" si="26"/>
        <v>0</v>
      </c>
      <c r="BR38" s="31">
        <f t="shared" si="26"/>
        <v>0</v>
      </c>
      <c r="BS38" s="31">
        <f t="shared" si="26"/>
        <v>0</v>
      </c>
      <c r="BT38" s="31">
        <f t="shared" si="26"/>
        <v>0</v>
      </c>
      <c r="BU38" s="31">
        <f t="shared" si="26"/>
        <v>0</v>
      </c>
      <c r="BV38" s="31">
        <f t="shared" si="26"/>
        <v>0</v>
      </c>
      <c r="BW38" s="31">
        <f t="shared" si="26"/>
        <v>0</v>
      </c>
      <c r="BX38" s="31">
        <f t="shared" si="26"/>
        <v>0</v>
      </c>
      <c r="BY38" s="31">
        <f t="shared" si="26"/>
        <v>0</v>
      </c>
      <c r="BZ38" s="31">
        <f t="shared" si="26"/>
        <v>0</v>
      </c>
    </row>
    <row r="39" spans="1:78" s="24" customFormat="1" x14ac:dyDescent="0.25">
      <c r="A39" s="29" t="s">
        <v>141</v>
      </c>
      <c r="B39" s="31">
        <v>500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229</v>
      </c>
      <c r="M39" s="31">
        <v>506</v>
      </c>
      <c r="N39" s="31">
        <v>1226</v>
      </c>
      <c r="O39" s="19">
        <v>500</v>
      </c>
      <c r="P39" s="31">
        <v>1410</v>
      </c>
      <c r="Q39" s="31">
        <v>1346</v>
      </c>
      <c r="R39" s="31">
        <v>319</v>
      </c>
      <c r="S39" s="31">
        <v>0</v>
      </c>
      <c r="T39" s="31">
        <v>0</v>
      </c>
      <c r="U39" s="31">
        <v>0</v>
      </c>
      <c r="V39" s="31">
        <v>129</v>
      </c>
      <c r="W39" s="31">
        <v>794</v>
      </c>
      <c r="X39" s="31">
        <v>741</v>
      </c>
      <c r="Y39" s="31">
        <v>1038</v>
      </c>
      <c r="Z39" s="31">
        <v>862</v>
      </c>
      <c r="AA39" s="31">
        <v>747</v>
      </c>
      <c r="AB39" s="19">
        <v>500</v>
      </c>
      <c r="AC39" s="31">
        <v>685</v>
      </c>
      <c r="AD39" s="31">
        <v>51</v>
      </c>
      <c r="AE39" s="31">
        <v>898</v>
      </c>
      <c r="AF39" s="31">
        <v>1040</v>
      </c>
      <c r="AG39" s="31">
        <v>1286</v>
      </c>
      <c r="AH39" s="31">
        <v>898</v>
      </c>
      <c r="AI39" s="31">
        <v>281</v>
      </c>
      <c r="AJ39" s="31">
        <v>800</v>
      </c>
      <c r="AK39" s="31">
        <v>706</v>
      </c>
      <c r="AL39" s="31">
        <v>800</v>
      </c>
      <c r="AM39" s="31">
        <v>1111</v>
      </c>
      <c r="AN39" s="31">
        <v>925</v>
      </c>
      <c r="AO39" s="31">
        <v>941</v>
      </c>
      <c r="AP39" s="31">
        <v>991</v>
      </c>
      <c r="AQ39" s="31">
        <v>1201</v>
      </c>
      <c r="AR39" s="31">
        <v>1318</v>
      </c>
      <c r="AS39" s="31">
        <f t="shared" ref="AS39:AZ39" si="27">AS60</f>
        <v>800</v>
      </c>
      <c r="AT39" s="31">
        <f t="shared" si="27"/>
        <v>1039</v>
      </c>
      <c r="AU39" s="31">
        <f t="shared" si="27"/>
        <v>947</v>
      </c>
      <c r="AV39" s="31">
        <f t="shared" si="27"/>
        <v>705</v>
      </c>
      <c r="AW39" s="31">
        <f t="shared" si="27"/>
        <v>1019</v>
      </c>
      <c r="AX39" s="31">
        <f t="shared" si="27"/>
        <v>977</v>
      </c>
      <c r="AY39" s="31">
        <f t="shared" si="27"/>
        <v>949</v>
      </c>
      <c r="AZ39" s="31">
        <f t="shared" si="27"/>
        <v>1033</v>
      </c>
      <c r="BA39" s="31">
        <v>992</v>
      </c>
      <c r="BB39" s="31">
        <f>BC39-BA39</f>
        <v>174</v>
      </c>
      <c r="BC39" s="31">
        <f>BC60</f>
        <v>1166</v>
      </c>
      <c r="BD39" s="31">
        <f>BD60</f>
        <v>1173</v>
      </c>
      <c r="BE39" s="31">
        <v>387</v>
      </c>
      <c r="BF39" s="31">
        <f>BF60</f>
        <v>478</v>
      </c>
      <c r="BG39" s="31">
        <f>BG60</f>
        <v>1134</v>
      </c>
      <c r="BH39" s="32" t="s">
        <v>141</v>
      </c>
      <c r="BI39" s="31">
        <f>BI60</f>
        <v>800</v>
      </c>
      <c r="BJ39" s="31">
        <f t="shared" ref="BJ39:BZ39" si="28">BJ60</f>
        <v>413</v>
      </c>
      <c r="BK39" s="31">
        <f t="shared" si="28"/>
        <v>656</v>
      </c>
      <c r="BL39" s="31">
        <f t="shared" si="28"/>
        <v>800</v>
      </c>
      <c r="BM39" s="31">
        <f t="shared" si="28"/>
        <v>1107</v>
      </c>
      <c r="BN39" s="31">
        <f t="shared" si="28"/>
        <v>911</v>
      </c>
      <c r="BO39" s="31">
        <f t="shared" si="28"/>
        <v>924</v>
      </c>
      <c r="BP39" s="31">
        <f t="shared" si="28"/>
        <v>0</v>
      </c>
      <c r="BQ39" s="31">
        <f t="shared" si="28"/>
        <v>0</v>
      </c>
      <c r="BR39" s="31">
        <f t="shared" si="28"/>
        <v>0</v>
      </c>
      <c r="BS39" s="31">
        <f t="shared" si="28"/>
        <v>0</v>
      </c>
      <c r="BT39" s="31">
        <f t="shared" si="28"/>
        <v>0</v>
      </c>
      <c r="BU39" s="31">
        <f t="shared" si="28"/>
        <v>0</v>
      </c>
      <c r="BV39" s="31">
        <f t="shared" si="28"/>
        <v>0</v>
      </c>
      <c r="BW39" s="31">
        <f t="shared" si="28"/>
        <v>0</v>
      </c>
      <c r="BX39" s="31">
        <f t="shared" si="28"/>
        <v>0</v>
      </c>
      <c r="BY39" s="31">
        <f t="shared" si="28"/>
        <v>0</v>
      </c>
      <c r="BZ39" s="31">
        <f t="shared" si="28"/>
        <v>0</v>
      </c>
    </row>
    <row r="40" spans="1:78" s="24" customFormat="1" x14ac:dyDescent="0.25">
      <c r="A40" s="29" t="s">
        <v>142</v>
      </c>
      <c r="B40" s="31">
        <v>150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19">
        <v>150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19">
        <v>150</v>
      </c>
      <c r="AC40" s="31">
        <v>144</v>
      </c>
      <c r="AD40" s="31">
        <v>176</v>
      </c>
      <c r="AE40" s="31">
        <v>220</v>
      </c>
      <c r="AF40" s="31">
        <v>204</v>
      </c>
      <c r="AG40" s="31">
        <v>400</v>
      </c>
      <c r="AH40" s="31">
        <v>344</v>
      </c>
      <c r="AI40" s="31">
        <v>103</v>
      </c>
      <c r="AJ40" s="31">
        <v>0</v>
      </c>
      <c r="AK40" s="31">
        <v>215</v>
      </c>
      <c r="AL40" s="31">
        <v>132</v>
      </c>
      <c r="AM40" s="31">
        <v>318</v>
      </c>
      <c r="AN40" s="31">
        <v>316</v>
      </c>
      <c r="AO40" s="31">
        <v>274</v>
      </c>
      <c r="AP40" s="31">
        <v>354</v>
      </c>
      <c r="AQ40" s="31">
        <v>305</v>
      </c>
      <c r="AR40" s="31">
        <v>224</v>
      </c>
      <c r="AS40" s="31">
        <f t="shared" ref="AS40:AZ40" si="29">AS63</f>
        <v>132</v>
      </c>
      <c r="AT40" s="31">
        <f t="shared" si="29"/>
        <v>232</v>
      </c>
      <c r="AU40" s="31">
        <f t="shared" si="29"/>
        <v>260</v>
      </c>
      <c r="AV40" s="31">
        <f t="shared" si="29"/>
        <v>212</v>
      </c>
      <c r="AW40" s="31">
        <f t="shared" si="29"/>
        <v>246</v>
      </c>
      <c r="AX40" s="31">
        <f t="shared" si="29"/>
        <v>199</v>
      </c>
      <c r="AY40" s="31">
        <f t="shared" si="29"/>
        <v>212</v>
      </c>
      <c r="AZ40" s="31">
        <f t="shared" si="29"/>
        <v>196</v>
      </c>
      <c r="BA40" s="31">
        <v>144</v>
      </c>
      <c r="BB40" s="31">
        <f>BC40-BA40</f>
        <v>54</v>
      </c>
      <c r="BC40" s="31">
        <f>BC63</f>
        <v>198</v>
      </c>
      <c r="BD40" s="31">
        <f>BD63</f>
        <v>196</v>
      </c>
      <c r="BE40" s="31">
        <v>64</v>
      </c>
      <c r="BF40" s="31">
        <f>BF63</f>
        <v>111</v>
      </c>
      <c r="BG40" s="31">
        <f>BG63</f>
        <v>263</v>
      </c>
      <c r="BH40" s="32" t="s">
        <v>142</v>
      </c>
      <c r="BI40" s="31">
        <f>BI63</f>
        <v>100</v>
      </c>
      <c r="BJ40" s="31">
        <f t="shared" ref="BJ40:BZ40" si="30">BJ63</f>
        <v>52</v>
      </c>
      <c r="BK40" s="31">
        <f t="shared" si="30"/>
        <v>152</v>
      </c>
      <c r="BL40" s="31">
        <f t="shared" si="30"/>
        <v>100</v>
      </c>
      <c r="BM40" s="31">
        <f t="shared" si="30"/>
        <v>263</v>
      </c>
      <c r="BN40" s="31">
        <v>229</v>
      </c>
      <c r="BO40" s="31">
        <f t="shared" si="30"/>
        <v>281</v>
      </c>
      <c r="BP40" s="31">
        <f t="shared" si="30"/>
        <v>0</v>
      </c>
      <c r="BQ40" s="31">
        <f t="shared" si="30"/>
        <v>0</v>
      </c>
      <c r="BR40" s="31">
        <f t="shared" si="30"/>
        <v>0</v>
      </c>
      <c r="BS40" s="31">
        <f t="shared" si="30"/>
        <v>0</v>
      </c>
      <c r="BT40" s="31">
        <f t="shared" si="30"/>
        <v>0</v>
      </c>
      <c r="BU40" s="31">
        <f t="shared" si="30"/>
        <v>0</v>
      </c>
      <c r="BV40" s="31">
        <f t="shared" si="30"/>
        <v>0</v>
      </c>
      <c r="BW40" s="31">
        <f t="shared" si="30"/>
        <v>0</v>
      </c>
      <c r="BX40" s="31">
        <f t="shared" si="30"/>
        <v>0</v>
      </c>
      <c r="BY40" s="31">
        <f t="shared" si="30"/>
        <v>0</v>
      </c>
      <c r="BZ40" s="31">
        <f t="shared" si="30"/>
        <v>0</v>
      </c>
    </row>
    <row r="41" spans="1:78" s="55" customFormat="1" x14ac:dyDescent="0.25">
      <c r="A41" s="66" t="s">
        <v>128</v>
      </c>
      <c r="B41" s="67">
        <v>1721</v>
      </c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386</v>
      </c>
      <c r="M41" s="67">
        <v>687</v>
      </c>
      <c r="N41" s="67">
        <v>2033</v>
      </c>
      <c r="O41" s="67">
        <v>1721</v>
      </c>
      <c r="P41" s="67">
        <v>2725</v>
      </c>
      <c r="Q41" s="67">
        <v>2708</v>
      </c>
      <c r="R41" s="67">
        <v>724</v>
      </c>
      <c r="S41" s="67">
        <v>0</v>
      </c>
      <c r="T41" s="67">
        <v>0</v>
      </c>
      <c r="U41" s="67">
        <v>0</v>
      </c>
      <c r="V41" s="67">
        <v>258</v>
      </c>
      <c r="W41" s="67">
        <v>1439</v>
      </c>
      <c r="X41" s="67">
        <v>1902</v>
      </c>
      <c r="Y41" s="67">
        <v>2057</v>
      </c>
      <c r="Z41" s="67">
        <v>1789</v>
      </c>
      <c r="AA41" s="67">
        <v>1308</v>
      </c>
      <c r="AB41" s="67">
        <v>1721</v>
      </c>
      <c r="AC41" s="67">
        <v>1801</v>
      </c>
      <c r="AD41" s="67">
        <v>321</v>
      </c>
      <c r="AE41" s="67">
        <v>1893</v>
      </c>
      <c r="AF41" s="67">
        <v>2497</v>
      </c>
      <c r="AG41" s="67">
        <v>3131</v>
      </c>
      <c r="AH41" s="67">
        <v>2307</v>
      </c>
      <c r="AI41" s="67">
        <v>687</v>
      </c>
      <c r="AJ41" s="67">
        <v>2000</v>
      </c>
      <c r="AK41" s="67">
        <v>1792</v>
      </c>
      <c r="AL41" s="67">
        <v>2132</v>
      </c>
      <c r="AM41" s="67">
        <v>2603</v>
      </c>
      <c r="AN41" s="67">
        <v>2493</v>
      </c>
      <c r="AO41" s="67">
        <v>2483</v>
      </c>
      <c r="AP41" s="67">
        <v>2485</v>
      </c>
      <c r="AQ41" s="67">
        <v>2963</v>
      </c>
      <c r="AR41" s="67">
        <v>2910</v>
      </c>
      <c r="AS41" s="67">
        <f t="shared" ref="AS41:BZ41" si="31">SUM(AS38:AS40)</f>
        <v>2132</v>
      </c>
      <c r="AT41" s="67">
        <f t="shared" si="31"/>
        <v>2491</v>
      </c>
      <c r="AU41" s="67">
        <f t="shared" si="31"/>
        <v>2336</v>
      </c>
      <c r="AV41" s="67">
        <f t="shared" si="31"/>
        <v>1868</v>
      </c>
      <c r="AW41" s="67">
        <f t="shared" si="31"/>
        <v>2441</v>
      </c>
      <c r="AX41" s="67">
        <f t="shared" si="31"/>
        <v>2261</v>
      </c>
      <c r="AY41" s="67">
        <f t="shared" si="31"/>
        <v>2263</v>
      </c>
      <c r="AZ41" s="67">
        <f t="shared" si="31"/>
        <v>2313</v>
      </c>
      <c r="BA41" s="67">
        <f t="shared" si="31"/>
        <v>2077</v>
      </c>
      <c r="BB41" s="67">
        <f t="shared" si="31"/>
        <v>350</v>
      </c>
      <c r="BC41" s="67">
        <f t="shared" si="31"/>
        <v>2427</v>
      </c>
      <c r="BD41" s="67">
        <f t="shared" si="31"/>
        <v>2528</v>
      </c>
      <c r="BE41" s="67">
        <v>1032</v>
      </c>
      <c r="BF41" s="67">
        <f>SUM(BF38:BF40)</f>
        <v>1104</v>
      </c>
      <c r="BG41" s="67">
        <f t="shared" si="31"/>
        <v>2636</v>
      </c>
      <c r="BH41" s="70" t="s">
        <v>128</v>
      </c>
      <c r="BI41" s="67">
        <f t="shared" si="31"/>
        <v>2000</v>
      </c>
      <c r="BJ41" s="67">
        <f>SUM(BJ38:BJ40)</f>
        <v>1033</v>
      </c>
      <c r="BK41" s="67">
        <f>SUM(BK38:BK40)</f>
        <v>1532</v>
      </c>
      <c r="BL41" s="67">
        <f>SUM(BL38:BL40)</f>
        <v>2000</v>
      </c>
      <c r="BM41" s="67">
        <f t="shared" si="31"/>
        <v>2609</v>
      </c>
      <c r="BN41" s="67">
        <f t="shared" si="31"/>
        <v>2228</v>
      </c>
      <c r="BO41" s="67">
        <f t="shared" si="31"/>
        <v>2435</v>
      </c>
      <c r="BP41" s="67">
        <f t="shared" si="31"/>
        <v>0</v>
      </c>
      <c r="BQ41" s="67">
        <f t="shared" si="31"/>
        <v>0</v>
      </c>
      <c r="BR41" s="67">
        <f t="shared" si="31"/>
        <v>0</v>
      </c>
      <c r="BS41" s="67">
        <f t="shared" si="31"/>
        <v>0</v>
      </c>
      <c r="BT41" s="67">
        <f t="shared" si="31"/>
        <v>0</v>
      </c>
      <c r="BU41" s="67">
        <f t="shared" si="31"/>
        <v>0</v>
      </c>
      <c r="BV41" s="67">
        <f t="shared" si="31"/>
        <v>0</v>
      </c>
      <c r="BW41" s="67">
        <f t="shared" si="31"/>
        <v>0</v>
      </c>
      <c r="BX41" s="67">
        <f t="shared" si="31"/>
        <v>0</v>
      </c>
      <c r="BY41" s="67">
        <f t="shared" si="31"/>
        <v>0</v>
      </c>
      <c r="BZ41" s="67">
        <f t="shared" si="31"/>
        <v>0</v>
      </c>
    </row>
    <row r="42" spans="1:78" x14ac:dyDescent="0.25">
      <c r="A42" s="71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72"/>
      <c r="AD42" s="61"/>
      <c r="AE42" s="61"/>
      <c r="AF42" s="61"/>
      <c r="AG42" s="61"/>
      <c r="AH42" s="61"/>
      <c r="AI42" s="61"/>
      <c r="AJ42" s="73"/>
      <c r="AK42" s="61"/>
      <c r="AL42" s="73"/>
      <c r="AM42" s="61"/>
      <c r="AN42" s="61"/>
      <c r="AO42" s="61"/>
      <c r="AP42" s="61"/>
      <c r="AQ42" s="61"/>
      <c r="AR42" s="61"/>
      <c r="AS42" s="73"/>
      <c r="AT42" s="61"/>
      <c r="AU42" s="61"/>
      <c r="AV42" s="61"/>
      <c r="AW42" s="61"/>
      <c r="AX42" s="61"/>
      <c r="AY42" s="61"/>
      <c r="AZ42" s="61"/>
      <c r="BA42" s="73"/>
      <c r="BB42" s="73"/>
      <c r="BC42" s="61"/>
      <c r="BD42" s="61"/>
      <c r="BE42" s="61"/>
      <c r="BF42" s="61"/>
      <c r="BG42" s="61"/>
      <c r="BH42" s="60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</row>
    <row r="43" spans="1:78" s="17" customFormat="1" ht="25.5" x14ac:dyDescent="0.25">
      <c r="A43" s="39" t="s">
        <v>143</v>
      </c>
      <c r="B43" s="40" t="s">
        <v>3</v>
      </c>
      <c r="C43" s="41">
        <v>43831</v>
      </c>
      <c r="D43" s="41">
        <v>43862</v>
      </c>
      <c r="E43" s="41">
        <v>43891</v>
      </c>
      <c r="F43" s="41">
        <v>43922</v>
      </c>
      <c r="G43" s="41">
        <v>43952</v>
      </c>
      <c r="H43" s="41">
        <v>43983</v>
      </c>
      <c r="I43" s="41">
        <v>44013</v>
      </c>
      <c r="J43" s="41">
        <v>44044</v>
      </c>
      <c r="K43" s="41">
        <v>44075</v>
      </c>
      <c r="L43" s="41">
        <v>44105</v>
      </c>
      <c r="M43" s="41">
        <v>44136</v>
      </c>
      <c r="N43" s="41">
        <v>44166</v>
      </c>
      <c r="O43" s="40" t="s">
        <v>3</v>
      </c>
      <c r="P43" s="41">
        <v>44197</v>
      </c>
      <c r="Q43" s="41">
        <v>44228</v>
      </c>
      <c r="R43" s="41">
        <v>44256</v>
      </c>
      <c r="S43" s="41">
        <v>44287</v>
      </c>
      <c r="T43" s="41">
        <v>44317</v>
      </c>
      <c r="U43" s="41">
        <v>44348</v>
      </c>
      <c r="V43" s="41">
        <v>44378</v>
      </c>
      <c r="W43" s="41">
        <v>44409</v>
      </c>
      <c r="X43" s="41">
        <v>44440</v>
      </c>
      <c r="Y43" s="41">
        <v>44470</v>
      </c>
      <c r="Z43" s="41">
        <v>44501</v>
      </c>
      <c r="AA43" s="41">
        <v>44531</v>
      </c>
      <c r="AB43" s="40" t="s">
        <v>3</v>
      </c>
      <c r="AC43" s="41">
        <v>44562</v>
      </c>
      <c r="AD43" s="41">
        <v>44593</v>
      </c>
      <c r="AE43" s="41">
        <v>44621</v>
      </c>
      <c r="AF43" s="41">
        <v>44652</v>
      </c>
      <c r="AG43" s="41">
        <v>44682</v>
      </c>
      <c r="AH43" s="41">
        <v>44713</v>
      </c>
      <c r="AI43" s="41" t="s">
        <v>103</v>
      </c>
      <c r="AJ43" s="42" t="s">
        <v>3</v>
      </c>
      <c r="AK43" s="41" t="s">
        <v>105</v>
      </c>
      <c r="AL43" s="42" t="s">
        <v>3</v>
      </c>
      <c r="AM43" s="41">
        <v>44743</v>
      </c>
      <c r="AN43" s="41">
        <v>44774</v>
      </c>
      <c r="AO43" s="41">
        <v>44805</v>
      </c>
      <c r="AP43" s="41">
        <v>44835</v>
      </c>
      <c r="AQ43" s="41">
        <v>44866</v>
      </c>
      <c r="AR43" s="41">
        <v>44896</v>
      </c>
      <c r="AS43" s="42" t="s">
        <v>3</v>
      </c>
      <c r="AT43" s="41" t="e">
        <f t="shared" ref="AT43:BD43" ca="1" si="32">AT$4</f>
        <v>#NAME?</v>
      </c>
      <c r="AU43" s="41" t="e">
        <f t="shared" ca="1" si="32"/>
        <v>#NAME?</v>
      </c>
      <c r="AV43" s="41" t="e">
        <f t="shared" ca="1" si="32"/>
        <v>#NAME?</v>
      </c>
      <c r="AW43" s="41" t="e">
        <f t="shared" ca="1" si="32"/>
        <v>#NAME?</v>
      </c>
      <c r="AX43" s="41" t="e">
        <f t="shared" ca="1" si="32"/>
        <v>#NAME?</v>
      </c>
      <c r="AY43" s="41" t="e">
        <f t="shared" ca="1" si="32"/>
        <v>#NAME?</v>
      </c>
      <c r="AZ43" s="41" t="e">
        <f t="shared" ca="1" si="32"/>
        <v>#NAME?</v>
      </c>
      <c r="BA43" s="42" t="str">
        <f t="shared" si="32"/>
        <v>1 - 24 de Ago-23</v>
      </c>
      <c r="BB43" s="42" t="str">
        <f t="shared" si="32"/>
        <v>24 - 31 de Ago-23</v>
      </c>
      <c r="BC43" s="41" t="e">
        <f t="shared" ca="1" si="32"/>
        <v>#NAME?</v>
      </c>
      <c r="BD43" s="41" t="e">
        <f t="shared" ca="1" si="32"/>
        <v>#NAME?</v>
      </c>
      <c r="BE43" s="12" t="s">
        <v>109</v>
      </c>
      <c r="BF43" s="41" t="str">
        <f>BF$4</f>
        <v>01 - 15-Out-2023</v>
      </c>
      <c r="BG43" s="41" t="e">
        <f ca="1">BG$4</f>
        <v>#NAME?</v>
      </c>
      <c r="BH43" s="62" t="s">
        <v>144</v>
      </c>
      <c r="BI43" s="63" t="s">
        <v>3</v>
      </c>
      <c r="BJ43" s="63" t="str">
        <f>BJ4</f>
        <v>Meta 16 - 31-Out-2023</v>
      </c>
      <c r="BK43" s="63" t="str">
        <f t="shared" ref="BK43:BZ43" si="33">BK$4</f>
        <v>16 - 31-Out-2023</v>
      </c>
      <c r="BL43" s="63" t="str">
        <f>BL4</f>
        <v>Meta Mensal</v>
      </c>
      <c r="BM43" s="63">
        <f t="shared" si="33"/>
        <v>45200</v>
      </c>
      <c r="BN43" s="44" t="e">
        <f t="shared" ca="1" si="33"/>
        <v>#NAME?</v>
      </c>
      <c r="BO43" s="44" t="e">
        <f t="shared" ca="1" si="33"/>
        <v>#NAME?</v>
      </c>
      <c r="BP43" s="58" t="e">
        <f t="shared" ca="1" si="33"/>
        <v>#NAME?</v>
      </c>
      <c r="BQ43" s="58" t="e">
        <f t="shared" ca="1" si="33"/>
        <v>#NAME?</v>
      </c>
      <c r="BR43" s="58" t="e">
        <f t="shared" ca="1" si="33"/>
        <v>#NAME?</v>
      </c>
      <c r="BS43" s="58" t="e">
        <f t="shared" ca="1" si="33"/>
        <v>#NAME?</v>
      </c>
      <c r="BT43" s="58" t="e">
        <f t="shared" ca="1" si="33"/>
        <v>#NAME?</v>
      </c>
      <c r="BU43" s="58" t="e">
        <f t="shared" ca="1" si="33"/>
        <v>#NAME?</v>
      </c>
      <c r="BV43" s="58" t="e">
        <f t="shared" ca="1" si="33"/>
        <v>#NAME?</v>
      </c>
      <c r="BW43" s="58" t="e">
        <f t="shared" ca="1" si="33"/>
        <v>#NAME?</v>
      </c>
      <c r="BX43" s="58" t="e">
        <f t="shared" ca="1" si="33"/>
        <v>#NAME?</v>
      </c>
      <c r="BY43" s="58" t="e">
        <f t="shared" ca="1" si="33"/>
        <v>#NAME?</v>
      </c>
      <c r="BZ43" s="58" t="e">
        <f t="shared" ca="1" si="33"/>
        <v>#NAME?</v>
      </c>
    </row>
    <row r="44" spans="1:78" s="24" customFormat="1" x14ac:dyDescent="0.25">
      <c r="A44" s="29" t="s">
        <v>132</v>
      </c>
      <c r="B44" s="351">
        <v>1071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21</v>
      </c>
      <c r="M44" s="31">
        <v>0</v>
      </c>
      <c r="N44" s="31">
        <v>470</v>
      </c>
      <c r="O44" s="351">
        <v>1071</v>
      </c>
      <c r="P44" s="31">
        <v>907</v>
      </c>
      <c r="Q44" s="31">
        <v>1086</v>
      </c>
      <c r="R44" s="31">
        <v>280</v>
      </c>
      <c r="S44" s="31">
        <v>0</v>
      </c>
      <c r="T44" s="31">
        <v>0</v>
      </c>
      <c r="U44" s="31">
        <v>0</v>
      </c>
      <c r="V44" s="31">
        <v>116</v>
      </c>
      <c r="W44" s="31">
        <v>542</v>
      </c>
      <c r="X44" s="31">
        <v>791</v>
      </c>
      <c r="Y44" s="31">
        <v>750</v>
      </c>
      <c r="Z44" s="31">
        <v>614</v>
      </c>
      <c r="AA44" s="31">
        <v>403</v>
      </c>
      <c r="AB44" s="351">
        <v>1071</v>
      </c>
      <c r="AC44" s="31">
        <v>702</v>
      </c>
      <c r="AD44" s="31">
        <v>94</v>
      </c>
      <c r="AE44" s="31">
        <v>504</v>
      </c>
      <c r="AF44" s="31">
        <v>804</v>
      </c>
      <c r="AG44" s="31">
        <v>922</v>
      </c>
      <c r="AH44" s="31">
        <v>625</v>
      </c>
      <c r="AI44" s="31">
        <v>172</v>
      </c>
      <c r="AJ44" s="342">
        <v>1200</v>
      </c>
      <c r="AK44" s="31">
        <v>455</v>
      </c>
      <c r="AL44" s="342">
        <v>1200</v>
      </c>
      <c r="AM44" s="31">
        <v>627</v>
      </c>
      <c r="AN44" s="31">
        <v>806</v>
      </c>
      <c r="AO44" s="31">
        <v>694</v>
      </c>
      <c r="AP44" s="31">
        <v>602</v>
      </c>
      <c r="AQ44" s="31">
        <v>859</v>
      </c>
      <c r="AR44" s="31">
        <v>710</v>
      </c>
      <c r="AS44" s="342">
        <v>1200</v>
      </c>
      <c r="AT44" s="31">
        <v>702</v>
      </c>
      <c r="AU44" s="31">
        <v>623</v>
      </c>
      <c r="AV44" s="31">
        <v>423</v>
      </c>
      <c r="AW44" s="31">
        <v>656</v>
      </c>
      <c r="AX44" s="31">
        <v>623</v>
      </c>
      <c r="AY44" s="31">
        <v>533</v>
      </c>
      <c r="AZ44" s="31">
        <v>556</v>
      </c>
      <c r="BA44" s="31">
        <v>443</v>
      </c>
      <c r="BB44" s="31">
        <f t="shared" ref="BB44:BB49" si="34">BC44-BA44</f>
        <v>82</v>
      </c>
      <c r="BC44" s="31">
        <v>525</v>
      </c>
      <c r="BD44" s="31">
        <v>570</v>
      </c>
      <c r="BE44" s="348">
        <v>581</v>
      </c>
      <c r="BF44" s="31">
        <v>281</v>
      </c>
      <c r="BG44" s="31">
        <f t="shared" ref="BG44:BG50" si="35">BK44+BF44</f>
        <v>674</v>
      </c>
      <c r="BH44" s="32" t="s">
        <v>132</v>
      </c>
      <c r="BI44" s="348">
        <v>1100</v>
      </c>
      <c r="BJ44" s="348">
        <v>568</v>
      </c>
      <c r="BK44" s="31">
        <v>393</v>
      </c>
      <c r="BL44" s="348">
        <f>BI44</f>
        <v>1100</v>
      </c>
      <c r="BM44" s="31">
        <f>BG44</f>
        <v>674</v>
      </c>
      <c r="BN44" s="45">
        <v>505</v>
      </c>
      <c r="BO44" s="31">
        <v>422</v>
      </c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</row>
    <row r="45" spans="1:78" s="24" customFormat="1" x14ac:dyDescent="0.25">
      <c r="A45" s="74" t="s">
        <v>145</v>
      </c>
      <c r="B45" s="352"/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136</v>
      </c>
      <c r="M45" s="31">
        <v>181</v>
      </c>
      <c r="N45" s="31">
        <v>302</v>
      </c>
      <c r="O45" s="352"/>
      <c r="P45" s="31">
        <v>316</v>
      </c>
      <c r="Q45" s="31">
        <v>150</v>
      </c>
      <c r="R45" s="31">
        <v>120</v>
      </c>
      <c r="S45" s="31">
        <v>0</v>
      </c>
      <c r="T45" s="31">
        <v>0</v>
      </c>
      <c r="U45" s="31">
        <v>0</v>
      </c>
      <c r="V45" s="31">
        <v>9</v>
      </c>
      <c r="W45" s="31">
        <v>79</v>
      </c>
      <c r="X45" s="31">
        <v>122</v>
      </c>
      <c r="Y45" s="31">
        <v>109</v>
      </c>
      <c r="Z45" s="31">
        <v>75</v>
      </c>
      <c r="AA45" s="31">
        <v>45</v>
      </c>
      <c r="AB45" s="352"/>
      <c r="AC45" s="31">
        <v>114</v>
      </c>
      <c r="AD45" s="31">
        <v>0</v>
      </c>
      <c r="AE45" s="31">
        <v>92</v>
      </c>
      <c r="AF45" s="31">
        <v>109</v>
      </c>
      <c r="AG45" s="31">
        <v>155</v>
      </c>
      <c r="AH45" s="31">
        <v>83</v>
      </c>
      <c r="AI45" s="31">
        <v>41</v>
      </c>
      <c r="AJ45" s="343"/>
      <c r="AK45" s="31">
        <v>124</v>
      </c>
      <c r="AL45" s="343"/>
      <c r="AM45" s="31">
        <v>165</v>
      </c>
      <c r="AN45" s="31">
        <v>151</v>
      </c>
      <c r="AO45" s="31">
        <v>222</v>
      </c>
      <c r="AP45" s="31">
        <v>170</v>
      </c>
      <c r="AQ45" s="31">
        <v>176</v>
      </c>
      <c r="AR45" s="31">
        <v>181</v>
      </c>
      <c r="AS45" s="343"/>
      <c r="AT45" s="31">
        <v>165</v>
      </c>
      <c r="AU45" s="31">
        <v>163</v>
      </c>
      <c r="AV45" s="31">
        <v>191</v>
      </c>
      <c r="AW45" s="31">
        <v>168</v>
      </c>
      <c r="AX45" s="31">
        <v>166</v>
      </c>
      <c r="AY45" s="31">
        <v>157</v>
      </c>
      <c r="AZ45" s="31">
        <v>163</v>
      </c>
      <c r="BA45" s="31">
        <v>139</v>
      </c>
      <c r="BB45" s="31">
        <f t="shared" si="34"/>
        <v>0</v>
      </c>
      <c r="BC45" s="31">
        <v>139</v>
      </c>
      <c r="BD45" s="31">
        <v>102</v>
      </c>
      <c r="BE45" s="349"/>
      <c r="BF45" s="31">
        <v>40</v>
      </c>
      <c r="BG45" s="31">
        <f t="shared" si="35"/>
        <v>133</v>
      </c>
      <c r="BH45" s="32" t="s">
        <v>146</v>
      </c>
      <c r="BI45" s="349"/>
      <c r="BJ45" s="349"/>
      <c r="BK45" s="31">
        <v>93</v>
      </c>
      <c r="BL45" s="349"/>
      <c r="BM45" s="31">
        <f t="shared" ref="BM45:BM50" si="36">BG45</f>
        <v>133</v>
      </c>
      <c r="BN45" s="45">
        <v>167</v>
      </c>
      <c r="BO45" s="31">
        <v>214</v>
      </c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</row>
    <row r="46" spans="1:78" s="24" customFormat="1" x14ac:dyDescent="0.25">
      <c r="A46" s="29" t="s">
        <v>147</v>
      </c>
      <c r="B46" s="352"/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52"/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200</v>
      </c>
      <c r="Y46" s="31">
        <v>160</v>
      </c>
      <c r="Z46" s="31">
        <v>238</v>
      </c>
      <c r="AA46" s="31">
        <v>113</v>
      </c>
      <c r="AB46" s="352"/>
      <c r="AC46" s="31">
        <v>101</v>
      </c>
      <c r="AD46" s="31">
        <v>0</v>
      </c>
      <c r="AE46" s="31">
        <v>118</v>
      </c>
      <c r="AF46" s="31">
        <v>253</v>
      </c>
      <c r="AG46" s="31">
        <v>253</v>
      </c>
      <c r="AH46" s="31">
        <v>256</v>
      </c>
      <c r="AI46" s="31">
        <v>47</v>
      </c>
      <c r="AJ46" s="343"/>
      <c r="AK46" s="31">
        <v>142</v>
      </c>
      <c r="AL46" s="343"/>
      <c r="AM46" s="31">
        <v>189</v>
      </c>
      <c r="AN46" s="31">
        <v>185</v>
      </c>
      <c r="AO46" s="31">
        <v>215</v>
      </c>
      <c r="AP46" s="31">
        <v>206</v>
      </c>
      <c r="AQ46" s="31">
        <v>214</v>
      </c>
      <c r="AR46" s="31">
        <v>307</v>
      </c>
      <c r="AS46" s="343"/>
      <c r="AT46" s="31">
        <v>197</v>
      </c>
      <c r="AU46" s="31">
        <v>191</v>
      </c>
      <c r="AV46" s="31">
        <v>170</v>
      </c>
      <c r="AW46" s="31">
        <v>182</v>
      </c>
      <c r="AX46" s="31">
        <v>175</v>
      </c>
      <c r="AY46" s="31">
        <v>232</v>
      </c>
      <c r="AZ46" s="31">
        <v>179</v>
      </c>
      <c r="BA46" s="31">
        <v>171</v>
      </c>
      <c r="BB46" s="31">
        <f t="shared" si="34"/>
        <v>0</v>
      </c>
      <c r="BC46" s="31">
        <v>171</v>
      </c>
      <c r="BD46" s="31">
        <v>289</v>
      </c>
      <c r="BE46" s="349"/>
      <c r="BF46" s="31">
        <v>105</v>
      </c>
      <c r="BG46" s="31">
        <f t="shared" si="35"/>
        <v>210</v>
      </c>
      <c r="BH46" s="32" t="s">
        <v>148</v>
      </c>
      <c r="BI46" s="349"/>
      <c r="BJ46" s="349"/>
      <c r="BK46" s="31">
        <v>105</v>
      </c>
      <c r="BL46" s="349"/>
      <c r="BM46" s="31">
        <f t="shared" si="36"/>
        <v>210</v>
      </c>
      <c r="BN46" s="45">
        <v>211</v>
      </c>
      <c r="BO46" s="31">
        <v>223</v>
      </c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</row>
    <row r="47" spans="1:78" s="24" customFormat="1" ht="15" hidden="1" customHeight="1" x14ac:dyDescent="0.25">
      <c r="A47" s="29" t="s">
        <v>149</v>
      </c>
      <c r="B47" s="352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52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52"/>
      <c r="AC47" s="31">
        <v>0</v>
      </c>
      <c r="AD47" s="31">
        <v>0</v>
      </c>
      <c r="AE47" s="31">
        <v>0</v>
      </c>
      <c r="AF47" s="31">
        <v>0</v>
      </c>
      <c r="AG47" s="31">
        <v>0</v>
      </c>
      <c r="AH47" s="31">
        <v>0</v>
      </c>
      <c r="AI47" s="31">
        <v>0</v>
      </c>
      <c r="AJ47" s="343"/>
      <c r="AK47" s="31"/>
      <c r="AL47" s="343"/>
      <c r="AM47" s="31"/>
      <c r="AN47" s="31"/>
      <c r="AO47" s="31"/>
      <c r="AP47" s="31"/>
      <c r="AQ47" s="31"/>
      <c r="AR47" s="31"/>
      <c r="AS47" s="343"/>
      <c r="AT47" s="31"/>
      <c r="AU47" s="31"/>
      <c r="AV47" s="31"/>
      <c r="AW47" s="31"/>
      <c r="AX47" s="31"/>
      <c r="AY47" s="31"/>
      <c r="AZ47" s="31"/>
      <c r="BA47" s="31"/>
      <c r="BB47" s="31">
        <f t="shared" si="34"/>
        <v>0</v>
      </c>
      <c r="BC47" s="31"/>
      <c r="BD47" s="31"/>
      <c r="BE47" s="349"/>
      <c r="BF47" s="31"/>
      <c r="BG47" s="31">
        <f t="shared" si="35"/>
        <v>0</v>
      </c>
      <c r="BH47" s="32"/>
      <c r="BI47" s="349"/>
      <c r="BJ47" s="349"/>
      <c r="BK47" s="31"/>
      <c r="BL47" s="349"/>
      <c r="BM47" s="31">
        <f t="shared" si="36"/>
        <v>0</v>
      </c>
      <c r="BN47" s="45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</row>
    <row r="48" spans="1:78" s="24" customFormat="1" x14ac:dyDescent="0.25">
      <c r="A48" s="29" t="s">
        <v>134</v>
      </c>
      <c r="B48" s="352"/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35</v>
      </c>
      <c r="O48" s="352"/>
      <c r="P48" s="31">
        <v>92</v>
      </c>
      <c r="Q48" s="31">
        <v>126</v>
      </c>
      <c r="R48" s="31">
        <v>5</v>
      </c>
      <c r="S48" s="31">
        <v>0</v>
      </c>
      <c r="T48" s="31">
        <v>0</v>
      </c>
      <c r="U48" s="31">
        <v>0</v>
      </c>
      <c r="V48" s="31">
        <v>4</v>
      </c>
      <c r="W48" s="31">
        <v>24</v>
      </c>
      <c r="X48" s="31">
        <v>48</v>
      </c>
      <c r="Y48" s="31">
        <v>0</v>
      </c>
      <c r="Z48" s="31">
        <v>0</v>
      </c>
      <c r="AA48" s="31">
        <v>0</v>
      </c>
      <c r="AB48" s="352"/>
      <c r="AC48" s="31">
        <v>55</v>
      </c>
      <c r="AD48" s="31">
        <v>0</v>
      </c>
      <c r="AE48" s="31">
        <v>61</v>
      </c>
      <c r="AF48" s="31">
        <v>87</v>
      </c>
      <c r="AG48" s="31">
        <v>115</v>
      </c>
      <c r="AH48" s="31">
        <v>101</v>
      </c>
      <c r="AI48" s="31">
        <v>43</v>
      </c>
      <c r="AJ48" s="343"/>
      <c r="AK48" s="31">
        <v>106</v>
      </c>
      <c r="AL48" s="343"/>
      <c r="AM48" s="31">
        <v>149</v>
      </c>
      <c r="AN48" s="31">
        <v>91</v>
      </c>
      <c r="AO48" s="31">
        <v>118</v>
      </c>
      <c r="AP48" s="31">
        <v>103</v>
      </c>
      <c r="AQ48" s="31">
        <v>173</v>
      </c>
      <c r="AR48" s="31">
        <v>138</v>
      </c>
      <c r="AS48" s="343"/>
      <c r="AT48" s="31">
        <v>115</v>
      </c>
      <c r="AU48" s="31">
        <v>116</v>
      </c>
      <c r="AV48" s="31">
        <v>114</v>
      </c>
      <c r="AW48" s="31">
        <v>126</v>
      </c>
      <c r="AX48" s="31">
        <v>88</v>
      </c>
      <c r="AY48" s="31">
        <v>128</v>
      </c>
      <c r="AZ48" s="31">
        <v>152</v>
      </c>
      <c r="BA48" s="31">
        <v>158</v>
      </c>
      <c r="BB48" s="31">
        <f t="shared" si="34"/>
        <v>0</v>
      </c>
      <c r="BC48" s="31">
        <v>158</v>
      </c>
      <c r="BD48" s="31">
        <v>124</v>
      </c>
      <c r="BE48" s="349"/>
      <c r="BF48" s="31">
        <v>40</v>
      </c>
      <c r="BG48" s="31">
        <f t="shared" si="35"/>
        <v>128</v>
      </c>
      <c r="BH48" s="32" t="s">
        <v>134</v>
      </c>
      <c r="BI48" s="349"/>
      <c r="BJ48" s="349"/>
      <c r="BK48" s="31">
        <v>88</v>
      </c>
      <c r="BL48" s="349"/>
      <c r="BM48" s="31">
        <f t="shared" si="36"/>
        <v>128</v>
      </c>
      <c r="BN48" s="45">
        <v>158</v>
      </c>
      <c r="BO48" s="31">
        <v>184</v>
      </c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</row>
    <row r="49" spans="1:78" s="24" customFormat="1" x14ac:dyDescent="0.25">
      <c r="A49" s="29" t="s">
        <v>150</v>
      </c>
      <c r="B49" s="353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53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53"/>
      <c r="AC49" s="31" t="s">
        <v>57</v>
      </c>
      <c r="AD49" s="31" t="s">
        <v>57</v>
      </c>
      <c r="AE49" s="31" t="s">
        <v>57</v>
      </c>
      <c r="AF49" s="31" t="s">
        <v>57</v>
      </c>
      <c r="AG49" s="31" t="s">
        <v>57</v>
      </c>
      <c r="AH49" s="31" t="s">
        <v>57</v>
      </c>
      <c r="AI49" s="31" t="s">
        <v>57</v>
      </c>
      <c r="AJ49" s="344"/>
      <c r="AK49" s="31">
        <v>44</v>
      </c>
      <c r="AL49" s="344"/>
      <c r="AM49" s="31">
        <v>44</v>
      </c>
      <c r="AN49" s="31">
        <v>19</v>
      </c>
      <c r="AO49" s="31">
        <v>19</v>
      </c>
      <c r="AP49" s="31">
        <v>59</v>
      </c>
      <c r="AQ49" s="31">
        <v>35</v>
      </c>
      <c r="AR49" s="31">
        <v>32</v>
      </c>
      <c r="AS49" s="343"/>
      <c r="AT49" s="31">
        <v>41</v>
      </c>
      <c r="AU49" s="31">
        <v>36</v>
      </c>
      <c r="AV49" s="31">
        <v>53</v>
      </c>
      <c r="AW49" s="31">
        <v>44</v>
      </c>
      <c r="AX49" s="31">
        <v>33</v>
      </c>
      <c r="AY49" s="31">
        <v>52</v>
      </c>
      <c r="AZ49" s="31">
        <v>34</v>
      </c>
      <c r="BA49" s="31">
        <v>30</v>
      </c>
      <c r="BB49" s="31">
        <f t="shared" si="34"/>
        <v>40</v>
      </c>
      <c r="BC49" s="31">
        <v>70</v>
      </c>
      <c r="BD49" s="31">
        <v>74</v>
      </c>
      <c r="BE49" s="349"/>
      <c r="BF49" s="31">
        <v>49</v>
      </c>
      <c r="BG49" s="31">
        <f t="shared" si="35"/>
        <v>94</v>
      </c>
      <c r="BH49" s="32" t="s">
        <v>151</v>
      </c>
      <c r="BI49" s="349"/>
      <c r="BJ49" s="349"/>
      <c r="BK49" s="31">
        <v>45</v>
      </c>
      <c r="BL49" s="349"/>
      <c r="BM49" s="31">
        <f t="shared" si="36"/>
        <v>94</v>
      </c>
      <c r="BN49" s="45">
        <v>44</v>
      </c>
      <c r="BO49" s="31">
        <v>66</v>
      </c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</row>
    <row r="50" spans="1:78" s="24" customFormat="1" x14ac:dyDescent="0.25">
      <c r="A50" s="29"/>
      <c r="B50" s="20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20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20"/>
      <c r="AC50" s="31"/>
      <c r="AD50" s="31"/>
      <c r="AE50" s="31"/>
      <c r="AF50" s="31"/>
      <c r="AG50" s="31"/>
      <c r="AH50" s="31"/>
      <c r="AI50" s="31"/>
      <c r="AJ50" s="21"/>
      <c r="AK50" s="31"/>
      <c r="AL50" s="21"/>
      <c r="AM50" s="31"/>
      <c r="AN50" s="31"/>
      <c r="AO50" s="31"/>
      <c r="AP50" s="31"/>
      <c r="AQ50" s="31"/>
      <c r="AR50" s="31"/>
      <c r="AS50" s="344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50"/>
      <c r="BF50" s="31"/>
      <c r="BG50" s="31">
        <f t="shared" si="35"/>
        <v>0</v>
      </c>
      <c r="BH50" s="32" t="s">
        <v>152</v>
      </c>
      <c r="BI50" s="350"/>
      <c r="BJ50" s="350"/>
      <c r="BK50" s="31">
        <v>0</v>
      </c>
      <c r="BL50" s="350"/>
      <c r="BM50" s="31">
        <f t="shared" si="36"/>
        <v>0</v>
      </c>
      <c r="BN50" s="45">
        <v>3</v>
      </c>
      <c r="BO50" s="31">
        <v>121</v>
      </c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</row>
    <row r="51" spans="1:78" s="55" customFormat="1" x14ac:dyDescent="0.25">
      <c r="A51" s="66" t="s">
        <v>128</v>
      </c>
      <c r="B51" s="75">
        <v>1071</v>
      </c>
      <c r="C51" s="75">
        <v>0</v>
      </c>
      <c r="D51" s="75">
        <v>0</v>
      </c>
      <c r="E51" s="75">
        <v>0</v>
      </c>
      <c r="F51" s="75">
        <v>0</v>
      </c>
      <c r="G51" s="75">
        <v>0</v>
      </c>
      <c r="H51" s="75">
        <v>0</v>
      </c>
      <c r="I51" s="75">
        <v>0</v>
      </c>
      <c r="J51" s="75">
        <v>0</v>
      </c>
      <c r="K51" s="75">
        <v>0</v>
      </c>
      <c r="L51" s="75">
        <v>157</v>
      </c>
      <c r="M51" s="75">
        <v>181</v>
      </c>
      <c r="N51" s="75">
        <v>807</v>
      </c>
      <c r="O51" s="75">
        <v>1071</v>
      </c>
      <c r="P51" s="75">
        <v>1315</v>
      </c>
      <c r="Q51" s="75">
        <v>1362</v>
      </c>
      <c r="R51" s="75">
        <v>405</v>
      </c>
      <c r="S51" s="75">
        <v>0</v>
      </c>
      <c r="T51" s="75">
        <v>0</v>
      </c>
      <c r="U51" s="75">
        <v>0</v>
      </c>
      <c r="V51" s="75">
        <v>129</v>
      </c>
      <c r="W51" s="75">
        <v>645</v>
      </c>
      <c r="X51" s="75">
        <v>1161</v>
      </c>
      <c r="Y51" s="75">
        <v>1019</v>
      </c>
      <c r="Z51" s="75">
        <v>927</v>
      </c>
      <c r="AA51" s="75">
        <v>561</v>
      </c>
      <c r="AB51" s="75">
        <v>1071</v>
      </c>
      <c r="AC51" s="75">
        <v>972</v>
      </c>
      <c r="AD51" s="75">
        <v>94</v>
      </c>
      <c r="AE51" s="75">
        <v>775</v>
      </c>
      <c r="AF51" s="75">
        <v>1253</v>
      </c>
      <c r="AG51" s="75">
        <v>1445</v>
      </c>
      <c r="AH51" s="75">
        <v>1065</v>
      </c>
      <c r="AI51" s="75">
        <v>303</v>
      </c>
      <c r="AJ51" s="75">
        <v>1200</v>
      </c>
      <c r="AK51" s="75">
        <v>871</v>
      </c>
      <c r="AL51" s="75">
        <v>1200</v>
      </c>
      <c r="AM51" s="75">
        <v>1174</v>
      </c>
      <c r="AN51" s="75">
        <v>1252</v>
      </c>
      <c r="AO51" s="75">
        <v>1268</v>
      </c>
      <c r="AP51" s="75">
        <v>1140</v>
      </c>
      <c r="AQ51" s="75">
        <v>1457</v>
      </c>
      <c r="AR51" s="75">
        <v>1368</v>
      </c>
      <c r="AS51" s="75">
        <v>1200</v>
      </c>
      <c r="AT51" s="75">
        <f t="shared" ref="AT51:BD51" si="37">SUM(AT44:AT49)</f>
        <v>1220</v>
      </c>
      <c r="AU51" s="75">
        <f t="shared" si="37"/>
        <v>1129</v>
      </c>
      <c r="AV51" s="75">
        <f t="shared" si="37"/>
        <v>951</v>
      </c>
      <c r="AW51" s="75">
        <f t="shared" si="37"/>
        <v>1176</v>
      </c>
      <c r="AX51" s="75">
        <f t="shared" si="37"/>
        <v>1085</v>
      </c>
      <c r="AY51" s="75">
        <f t="shared" si="37"/>
        <v>1102</v>
      </c>
      <c r="AZ51" s="75">
        <f t="shared" si="37"/>
        <v>1084</v>
      </c>
      <c r="BA51" s="75">
        <f t="shared" si="37"/>
        <v>941</v>
      </c>
      <c r="BB51" s="75">
        <f t="shared" si="37"/>
        <v>122</v>
      </c>
      <c r="BC51" s="75">
        <f t="shared" si="37"/>
        <v>1063</v>
      </c>
      <c r="BD51" s="75">
        <f t="shared" si="37"/>
        <v>1159</v>
      </c>
      <c r="BE51" s="75">
        <v>581</v>
      </c>
      <c r="BF51" s="75">
        <f>SUM(BF44:BF49)</f>
        <v>515</v>
      </c>
      <c r="BG51" s="75">
        <f>SUM(BG44:BG49)</f>
        <v>1239</v>
      </c>
      <c r="BH51" s="76" t="s">
        <v>128</v>
      </c>
      <c r="BI51" s="75">
        <f>SUM(BI44)</f>
        <v>1100</v>
      </c>
      <c r="BJ51" s="75">
        <f>SUM(BJ44)</f>
        <v>568</v>
      </c>
      <c r="BK51" s="75">
        <f t="shared" ref="BK51:BZ51" si="38">SUM(BK44:BK50)</f>
        <v>724</v>
      </c>
      <c r="BL51" s="75">
        <f>BI51</f>
        <v>1100</v>
      </c>
      <c r="BM51" s="75">
        <f t="shared" si="38"/>
        <v>1239</v>
      </c>
      <c r="BN51" s="75">
        <f t="shared" si="38"/>
        <v>1088</v>
      </c>
      <c r="BO51" s="75">
        <f t="shared" si="38"/>
        <v>1230</v>
      </c>
      <c r="BP51" s="75">
        <f t="shared" si="38"/>
        <v>0</v>
      </c>
      <c r="BQ51" s="75">
        <f t="shared" si="38"/>
        <v>0</v>
      </c>
      <c r="BR51" s="75">
        <f t="shared" si="38"/>
        <v>0</v>
      </c>
      <c r="BS51" s="75">
        <f t="shared" si="38"/>
        <v>0</v>
      </c>
      <c r="BT51" s="75">
        <f t="shared" si="38"/>
        <v>0</v>
      </c>
      <c r="BU51" s="75">
        <f t="shared" si="38"/>
        <v>0</v>
      </c>
      <c r="BV51" s="75">
        <f t="shared" si="38"/>
        <v>0</v>
      </c>
      <c r="BW51" s="75">
        <f t="shared" si="38"/>
        <v>0</v>
      </c>
      <c r="BX51" s="75">
        <f t="shared" si="38"/>
        <v>0</v>
      </c>
      <c r="BY51" s="75">
        <f t="shared" si="38"/>
        <v>0</v>
      </c>
      <c r="BZ51" s="75">
        <f t="shared" si="38"/>
        <v>0</v>
      </c>
    </row>
    <row r="52" spans="1:78" x14ac:dyDescent="0.25">
      <c r="A52" s="77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9"/>
      <c r="AK52" s="78"/>
      <c r="AL52" s="79"/>
      <c r="AM52" s="78"/>
      <c r="AN52" s="78"/>
      <c r="AO52" s="78"/>
      <c r="AP52" s="78"/>
      <c r="AQ52" s="78"/>
      <c r="AR52" s="78"/>
      <c r="AS52" s="79"/>
      <c r="AT52" s="78"/>
      <c r="AU52" s="78"/>
      <c r="AV52" s="78"/>
      <c r="AW52" s="78"/>
      <c r="AX52" s="78"/>
      <c r="AY52" s="78"/>
      <c r="AZ52" s="78"/>
      <c r="BA52" s="79"/>
      <c r="BB52" s="79"/>
      <c r="BC52" s="78"/>
      <c r="BD52" s="78"/>
      <c r="BE52" s="78"/>
      <c r="BF52" s="78"/>
      <c r="BG52" s="78"/>
      <c r="BH52" s="77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</row>
    <row r="53" spans="1:78" s="59" customFormat="1" ht="25.5" x14ac:dyDescent="0.25">
      <c r="A53" s="39" t="s">
        <v>153</v>
      </c>
      <c r="B53" s="40" t="s">
        <v>3</v>
      </c>
      <c r="C53" s="41">
        <v>43831</v>
      </c>
      <c r="D53" s="41">
        <v>43862</v>
      </c>
      <c r="E53" s="41">
        <v>43891</v>
      </c>
      <c r="F53" s="41">
        <v>43922</v>
      </c>
      <c r="G53" s="41">
        <v>43952</v>
      </c>
      <c r="H53" s="41">
        <v>43983</v>
      </c>
      <c r="I53" s="41">
        <v>44013</v>
      </c>
      <c r="J53" s="41">
        <v>44044</v>
      </c>
      <c r="K53" s="41">
        <v>44075</v>
      </c>
      <c r="L53" s="41">
        <v>44105</v>
      </c>
      <c r="M53" s="41">
        <v>44136</v>
      </c>
      <c r="N53" s="41">
        <v>44166</v>
      </c>
      <c r="O53" s="40" t="s">
        <v>3</v>
      </c>
      <c r="P53" s="41">
        <v>44197</v>
      </c>
      <c r="Q53" s="41">
        <v>44228</v>
      </c>
      <c r="R53" s="41">
        <v>44256</v>
      </c>
      <c r="S53" s="41">
        <v>44287</v>
      </c>
      <c r="T53" s="41">
        <v>44317</v>
      </c>
      <c r="U53" s="41">
        <v>44348</v>
      </c>
      <c r="V53" s="41">
        <v>44378</v>
      </c>
      <c r="W53" s="41">
        <v>44409</v>
      </c>
      <c r="X53" s="41">
        <v>44440</v>
      </c>
      <c r="Y53" s="41">
        <v>44470</v>
      </c>
      <c r="Z53" s="41">
        <v>44501</v>
      </c>
      <c r="AA53" s="41">
        <v>44531</v>
      </c>
      <c r="AB53" s="40" t="s">
        <v>3</v>
      </c>
      <c r="AC53" s="41">
        <v>44562</v>
      </c>
      <c r="AD53" s="41">
        <v>44593</v>
      </c>
      <c r="AE53" s="41">
        <v>44621</v>
      </c>
      <c r="AF53" s="41">
        <v>44652</v>
      </c>
      <c r="AG53" s="41">
        <v>44682</v>
      </c>
      <c r="AH53" s="41">
        <v>44713</v>
      </c>
      <c r="AI53" s="41" t="s">
        <v>103</v>
      </c>
      <c r="AJ53" s="42" t="s">
        <v>3</v>
      </c>
      <c r="AK53" s="41" t="s">
        <v>105</v>
      </c>
      <c r="AL53" s="42" t="s">
        <v>3</v>
      </c>
      <c r="AM53" s="41">
        <v>44743</v>
      </c>
      <c r="AN53" s="41">
        <v>44774</v>
      </c>
      <c r="AO53" s="41">
        <v>44805</v>
      </c>
      <c r="AP53" s="41">
        <v>44835</v>
      </c>
      <c r="AQ53" s="41">
        <v>44866</v>
      </c>
      <c r="AR53" s="41">
        <v>44896</v>
      </c>
      <c r="AS53" s="42" t="s">
        <v>3</v>
      </c>
      <c r="AT53" s="41" t="e">
        <f t="shared" ref="AT53:BD53" ca="1" si="39">AT$4</f>
        <v>#NAME?</v>
      </c>
      <c r="AU53" s="41" t="e">
        <f t="shared" ca="1" si="39"/>
        <v>#NAME?</v>
      </c>
      <c r="AV53" s="41" t="e">
        <f t="shared" ca="1" si="39"/>
        <v>#NAME?</v>
      </c>
      <c r="AW53" s="41" t="e">
        <f t="shared" ca="1" si="39"/>
        <v>#NAME?</v>
      </c>
      <c r="AX53" s="41" t="e">
        <f t="shared" ca="1" si="39"/>
        <v>#NAME?</v>
      </c>
      <c r="AY53" s="41" t="e">
        <f t="shared" ca="1" si="39"/>
        <v>#NAME?</v>
      </c>
      <c r="AZ53" s="41" t="e">
        <f t="shared" ca="1" si="39"/>
        <v>#NAME?</v>
      </c>
      <c r="BA53" s="42" t="str">
        <f t="shared" si="39"/>
        <v>1 - 24 de Ago-23</v>
      </c>
      <c r="BB53" s="42" t="str">
        <f t="shared" si="39"/>
        <v>24 - 31 de Ago-23</v>
      </c>
      <c r="BC53" s="41" t="e">
        <f t="shared" ca="1" si="39"/>
        <v>#NAME?</v>
      </c>
      <c r="BD53" s="41" t="e">
        <f t="shared" ca="1" si="39"/>
        <v>#NAME?</v>
      </c>
      <c r="BE53" s="12" t="s">
        <v>109</v>
      </c>
      <c r="BF53" s="41" t="str">
        <f>BF$4</f>
        <v>01 - 15-Out-2023</v>
      </c>
      <c r="BG53" s="41" t="e">
        <f ca="1">BG$4</f>
        <v>#NAME?</v>
      </c>
      <c r="BH53" s="62" t="s">
        <v>154</v>
      </c>
      <c r="BI53" s="63" t="s">
        <v>3</v>
      </c>
      <c r="BJ53" s="63" t="str">
        <f>BJ4</f>
        <v>Meta 16 - 31-Out-2023</v>
      </c>
      <c r="BK53" s="63" t="str">
        <f t="shared" ref="BK53:BZ53" si="40">BK$4</f>
        <v>16 - 31-Out-2023</v>
      </c>
      <c r="BL53" s="63" t="str">
        <f>BL4</f>
        <v>Meta Mensal</v>
      </c>
      <c r="BM53" s="63">
        <f t="shared" si="40"/>
        <v>45200</v>
      </c>
      <c r="BN53" s="44" t="e">
        <f t="shared" ca="1" si="40"/>
        <v>#NAME?</v>
      </c>
      <c r="BO53" s="44" t="e">
        <f t="shared" ca="1" si="40"/>
        <v>#NAME?</v>
      </c>
      <c r="BP53" s="58" t="e">
        <f t="shared" ca="1" si="40"/>
        <v>#NAME?</v>
      </c>
      <c r="BQ53" s="58" t="e">
        <f t="shared" ca="1" si="40"/>
        <v>#NAME?</v>
      </c>
      <c r="BR53" s="58" t="e">
        <f t="shared" ca="1" si="40"/>
        <v>#NAME?</v>
      </c>
      <c r="BS53" s="58" t="e">
        <f t="shared" ca="1" si="40"/>
        <v>#NAME?</v>
      </c>
      <c r="BT53" s="58" t="e">
        <f t="shared" ca="1" si="40"/>
        <v>#NAME?</v>
      </c>
      <c r="BU53" s="58" t="e">
        <f t="shared" ca="1" si="40"/>
        <v>#NAME?</v>
      </c>
      <c r="BV53" s="58" t="e">
        <f t="shared" ca="1" si="40"/>
        <v>#NAME?</v>
      </c>
      <c r="BW53" s="58" t="e">
        <f t="shared" ca="1" si="40"/>
        <v>#NAME?</v>
      </c>
      <c r="BX53" s="58" t="e">
        <f t="shared" ca="1" si="40"/>
        <v>#NAME?</v>
      </c>
      <c r="BY53" s="58" t="e">
        <f t="shared" ca="1" si="40"/>
        <v>#NAME?</v>
      </c>
      <c r="BZ53" s="58" t="e">
        <f t="shared" ca="1" si="40"/>
        <v>#NAME?</v>
      </c>
    </row>
    <row r="54" spans="1:78" s="24" customFormat="1" x14ac:dyDescent="0.25">
      <c r="A54" s="22" t="s">
        <v>155</v>
      </c>
      <c r="B54" s="351">
        <v>500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200</v>
      </c>
      <c r="M54" s="30">
        <v>206</v>
      </c>
      <c r="N54" s="30">
        <v>860</v>
      </c>
      <c r="O54" s="351">
        <v>500</v>
      </c>
      <c r="P54" s="30">
        <v>933</v>
      </c>
      <c r="Q54" s="30">
        <v>724</v>
      </c>
      <c r="R54" s="30">
        <v>319</v>
      </c>
      <c r="S54" s="30">
        <v>0</v>
      </c>
      <c r="T54" s="30">
        <v>0</v>
      </c>
      <c r="U54" s="30">
        <v>0</v>
      </c>
      <c r="V54" s="30">
        <v>129</v>
      </c>
      <c r="W54" s="30">
        <v>709</v>
      </c>
      <c r="X54" s="30">
        <v>683</v>
      </c>
      <c r="Y54" s="30">
        <v>798</v>
      </c>
      <c r="Z54" s="30">
        <v>700</v>
      </c>
      <c r="AA54" s="30">
        <v>572</v>
      </c>
      <c r="AB54" s="351">
        <v>500</v>
      </c>
      <c r="AC54" s="30">
        <v>685</v>
      </c>
      <c r="AD54" s="30">
        <v>51</v>
      </c>
      <c r="AE54" s="30">
        <v>618</v>
      </c>
      <c r="AF54" s="30">
        <v>877</v>
      </c>
      <c r="AG54" s="30">
        <v>1021</v>
      </c>
      <c r="AH54" s="30">
        <v>716</v>
      </c>
      <c r="AI54" s="30">
        <v>245</v>
      </c>
      <c r="AJ54" s="342">
        <v>800</v>
      </c>
      <c r="AK54" s="30">
        <v>706</v>
      </c>
      <c r="AL54" s="342">
        <v>800</v>
      </c>
      <c r="AM54" s="30">
        <v>951</v>
      </c>
      <c r="AN54" s="30">
        <v>925</v>
      </c>
      <c r="AO54" s="30">
        <v>941</v>
      </c>
      <c r="AP54" s="30">
        <v>991</v>
      </c>
      <c r="AQ54" s="30">
        <v>1201</v>
      </c>
      <c r="AR54" s="30">
        <v>1145</v>
      </c>
      <c r="AS54" s="342">
        <v>800</v>
      </c>
      <c r="AT54" s="30">
        <v>991</v>
      </c>
      <c r="AU54" s="30">
        <v>947</v>
      </c>
      <c r="AV54" s="30">
        <v>609</v>
      </c>
      <c r="AW54" s="30">
        <v>961</v>
      </c>
      <c r="AX54" s="30">
        <v>897</v>
      </c>
      <c r="AY54" s="30">
        <v>939</v>
      </c>
      <c r="AZ54" s="30">
        <v>970</v>
      </c>
      <c r="BA54" s="30">
        <v>929</v>
      </c>
      <c r="BB54" s="30">
        <f>BC54-BA54</f>
        <v>174</v>
      </c>
      <c r="BC54" s="30">
        <v>1103</v>
      </c>
      <c r="BD54" s="30">
        <v>1127</v>
      </c>
      <c r="BE54" s="337">
        <v>387</v>
      </c>
      <c r="BF54" s="30">
        <v>451</v>
      </c>
      <c r="BG54" s="30">
        <f>BK54+BF54</f>
        <v>1107</v>
      </c>
      <c r="BH54" s="80" t="s">
        <v>155</v>
      </c>
      <c r="BI54" s="337">
        <v>800</v>
      </c>
      <c r="BJ54" s="337">
        <v>413</v>
      </c>
      <c r="BK54" s="30">
        <v>656</v>
      </c>
      <c r="BL54" s="337">
        <f>BI54</f>
        <v>800</v>
      </c>
      <c r="BM54" s="30">
        <f>BG54</f>
        <v>1107</v>
      </c>
      <c r="BN54" s="81">
        <v>853</v>
      </c>
      <c r="BO54" s="30">
        <v>855</v>
      </c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</row>
    <row r="55" spans="1:78" s="24" customFormat="1" x14ac:dyDescent="0.25">
      <c r="A55" s="82" t="s">
        <v>156</v>
      </c>
      <c r="B55" s="352"/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29</v>
      </c>
      <c r="M55" s="30">
        <v>300</v>
      </c>
      <c r="N55" s="30">
        <v>366</v>
      </c>
      <c r="O55" s="352"/>
      <c r="P55" s="30">
        <v>477</v>
      </c>
      <c r="Q55" s="30">
        <v>622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85</v>
      </c>
      <c r="X55" s="30">
        <v>58</v>
      </c>
      <c r="Y55" s="30">
        <v>240</v>
      </c>
      <c r="Z55" s="30">
        <v>162</v>
      </c>
      <c r="AA55" s="30">
        <v>175</v>
      </c>
      <c r="AB55" s="352"/>
      <c r="AC55" s="30">
        <v>0</v>
      </c>
      <c r="AD55" s="30">
        <v>0</v>
      </c>
      <c r="AE55" s="30">
        <v>280</v>
      </c>
      <c r="AF55" s="30">
        <v>163</v>
      </c>
      <c r="AG55" s="30">
        <v>265</v>
      </c>
      <c r="AH55" s="30">
        <v>182</v>
      </c>
      <c r="AI55" s="30">
        <v>36</v>
      </c>
      <c r="AJ55" s="343"/>
      <c r="AK55" s="30"/>
      <c r="AL55" s="343"/>
      <c r="AM55" s="30">
        <v>160</v>
      </c>
      <c r="AN55" s="30"/>
      <c r="AO55" s="30"/>
      <c r="AP55" s="30"/>
      <c r="AQ55" s="30"/>
      <c r="AR55" s="30">
        <v>173</v>
      </c>
      <c r="AS55" s="343"/>
      <c r="AT55" s="30">
        <v>48</v>
      </c>
      <c r="AU55" s="30">
        <v>0</v>
      </c>
      <c r="AV55" s="30">
        <v>96</v>
      </c>
      <c r="AW55" s="30">
        <v>58</v>
      </c>
      <c r="AX55" s="30">
        <v>80</v>
      </c>
      <c r="AY55" s="30">
        <v>10</v>
      </c>
      <c r="AZ55" s="30">
        <v>63</v>
      </c>
      <c r="BA55" s="30">
        <v>63</v>
      </c>
      <c r="BB55" s="30">
        <v>0</v>
      </c>
      <c r="BC55" s="30">
        <v>63</v>
      </c>
      <c r="BD55" s="30">
        <v>46</v>
      </c>
      <c r="BE55" s="338"/>
      <c r="BF55" s="30">
        <v>27</v>
      </c>
      <c r="BG55" s="30">
        <f>BK55+BF55</f>
        <v>27</v>
      </c>
      <c r="BH55" s="82" t="s">
        <v>156</v>
      </c>
      <c r="BI55" s="338"/>
      <c r="BJ55" s="338"/>
      <c r="BK55" s="30">
        <v>0</v>
      </c>
      <c r="BL55" s="338"/>
      <c r="BM55" s="30">
        <v>0</v>
      </c>
      <c r="BN55" s="81">
        <v>58</v>
      </c>
      <c r="BO55" s="30">
        <v>63</v>
      </c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</row>
    <row r="56" spans="1:78" s="24" customFormat="1" ht="15" customHeight="1" x14ac:dyDescent="0.25">
      <c r="A56" s="82"/>
      <c r="B56" s="352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52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52"/>
      <c r="AC56" s="30"/>
      <c r="AD56" s="30"/>
      <c r="AE56" s="30"/>
      <c r="AF56" s="30"/>
      <c r="AG56" s="30"/>
      <c r="AH56" s="30"/>
      <c r="AI56" s="30"/>
      <c r="AJ56" s="343"/>
      <c r="AK56" s="30"/>
      <c r="AL56" s="343"/>
      <c r="AM56" s="30"/>
      <c r="AN56" s="30"/>
      <c r="AO56" s="30"/>
      <c r="AP56" s="30"/>
      <c r="AQ56" s="30"/>
      <c r="AR56" s="83"/>
      <c r="AS56" s="343"/>
      <c r="AT56" s="83"/>
      <c r="AU56" s="83"/>
      <c r="AV56" s="30"/>
      <c r="AW56" s="83"/>
      <c r="AX56" s="83"/>
      <c r="AY56" s="83"/>
      <c r="AZ56" s="30"/>
      <c r="BA56" s="30"/>
      <c r="BB56" s="30"/>
      <c r="BC56" s="30"/>
      <c r="BD56" s="30"/>
      <c r="BE56" s="338"/>
      <c r="BF56" s="30"/>
      <c r="BG56" s="30"/>
      <c r="BH56" s="80" t="s">
        <v>157</v>
      </c>
      <c r="BI56" s="338"/>
      <c r="BJ56" s="338"/>
      <c r="BK56" s="30"/>
      <c r="BL56" s="338"/>
      <c r="BM56" s="30"/>
      <c r="BN56" s="81">
        <v>0</v>
      </c>
      <c r="BO56" s="30">
        <v>6</v>
      </c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</row>
    <row r="57" spans="1:78" s="24" customFormat="1" ht="15" customHeight="1" x14ac:dyDescent="0.25">
      <c r="A57" s="82" t="s">
        <v>158</v>
      </c>
      <c r="B57" s="352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52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52"/>
      <c r="AC57" s="30" t="s">
        <v>57</v>
      </c>
      <c r="AD57" s="30" t="s">
        <v>57</v>
      </c>
      <c r="AE57" s="30" t="s">
        <v>57</v>
      </c>
      <c r="AF57" s="30" t="s">
        <v>57</v>
      </c>
      <c r="AG57" s="30" t="s">
        <v>57</v>
      </c>
      <c r="AH57" s="30" t="s">
        <v>57</v>
      </c>
      <c r="AI57" s="30" t="s">
        <v>57</v>
      </c>
      <c r="AJ57" s="343"/>
      <c r="AK57" s="337" t="s">
        <v>159</v>
      </c>
      <c r="AL57" s="343"/>
      <c r="AM57" s="30" t="s">
        <v>57</v>
      </c>
      <c r="AN57" s="337" t="s">
        <v>159</v>
      </c>
      <c r="AO57" s="337" t="s">
        <v>159</v>
      </c>
      <c r="AP57" s="337" t="s">
        <v>159</v>
      </c>
      <c r="AQ57" s="337" t="s">
        <v>159</v>
      </c>
      <c r="AR57" s="345" t="s">
        <v>160</v>
      </c>
      <c r="AS57" s="343"/>
      <c r="AT57" s="345" t="s">
        <v>214</v>
      </c>
      <c r="AU57" s="345" t="s">
        <v>215</v>
      </c>
      <c r="AV57" s="85" t="s">
        <v>216</v>
      </c>
      <c r="AW57" s="345" t="s">
        <v>215</v>
      </c>
      <c r="AX57" s="345" t="s">
        <v>215</v>
      </c>
      <c r="AY57" s="345" t="s">
        <v>161</v>
      </c>
      <c r="AZ57" s="85" t="s">
        <v>217</v>
      </c>
      <c r="BA57" s="84" t="s">
        <v>162</v>
      </c>
      <c r="BB57" s="84" t="s">
        <v>162</v>
      </c>
      <c r="BC57" s="84" t="s">
        <v>162</v>
      </c>
      <c r="BD57" s="84" t="s">
        <v>215</v>
      </c>
      <c r="BE57" s="338"/>
      <c r="BF57" s="84" t="s">
        <v>161</v>
      </c>
      <c r="BG57" s="84" t="s">
        <v>161</v>
      </c>
      <c r="BH57" s="80" t="s">
        <v>158</v>
      </c>
      <c r="BI57" s="338"/>
      <c r="BJ57" s="338"/>
      <c r="BK57" s="84" t="s">
        <v>161</v>
      </c>
      <c r="BL57" s="338"/>
      <c r="BM57" s="85" t="str">
        <f>BG57</f>
        <v>Não teve VVS</v>
      </c>
      <c r="BN57" s="86" t="s">
        <v>162</v>
      </c>
      <c r="BO57" s="30">
        <v>0</v>
      </c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</row>
    <row r="58" spans="1:78" s="24" customFormat="1" ht="15" customHeight="1" x14ac:dyDescent="0.25">
      <c r="A58" s="82" t="s">
        <v>163</v>
      </c>
      <c r="B58" s="352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52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52"/>
      <c r="AC58" s="30" t="s">
        <v>57</v>
      </c>
      <c r="AD58" s="30" t="s">
        <v>57</v>
      </c>
      <c r="AE58" s="30" t="s">
        <v>57</v>
      </c>
      <c r="AF58" s="30" t="s">
        <v>57</v>
      </c>
      <c r="AG58" s="30" t="s">
        <v>57</v>
      </c>
      <c r="AH58" s="30" t="s">
        <v>57</v>
      </c>
      <c r="AI58" s="30" t="s">
        <v>57</v>
      </c>
      <c r="AJ58" s="343"/>
      <c r="AK58" s="338"/>
      <c r="AL58" s="343"/>
      <c r="AM58" s="30" t="s">
        <v>57</v>
      </c>
      <c r="AN58" s="338"/>
      <c r="AO58" s="338"/>
      <c r="AP58" s="338"/>
      <c r="AQ58" s="338"/>
      <c r="AR58" s="346"/>
      <c r="AS58" s="343"/>
      <c r="AT58" s="346"/>
      <c r="AU58" s="346"/>
      <c r="AV58" s="85" t="s">
        <v>216</v>
      </c>
      <c r="AW58" s="346"/>
      <c r="AX58" s="346"/>
      <c r="AY58" s="346"/>
      <c r="AZ58" s="85" t="s">
        <v>217</v>
      </c>
      <c r="BA58" s="84" t="s">
        <v>162</v>
      </c>
      <c r="BB58" s="84" t="s">
        <v>162</v>
      </c>
      <c r="BC58" s="84" t="s">
        <v>162</v>
      </c>
      <c r="BD58" s="84" t="s">
        <v>215</v>
      </c>
      <c r="BE58" s="338"/>
      <c r="BF58" s="84" t="s">
        <v>161</v>
      </c>
      <c r="BG58" s="84" t="s">
        <v>161</v>
      </c>
      <c r="BH58" s="80" t="s">
        <v>163</v>
      </c>
      <c r="BI58" s="338"/>
      <c r="BJ58" s="338"/>
      <c r="BK58" s="84" t="s">
        <v>161</v>
      </c>
      <c r="BL58" s="338"/>
      <c r="BM58" s="85" t="str">
        <f>BG58</f>
        <v>Não teve VVS</v>
      </c>
      <c r="BN58" s="86" t="s">
        <v>162</v>
      </c>
      <c r="BO58" s="30">
        <v>0</v>
      </c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</row>
    <row r="59" spans="1:78" s="24" customFormat="1" ht="15" customHeight="1" x14ac:dyDescent="0.25">
      <c r="A59" s="82" t="s">
        <v>164</v>
      </c>
      <c r="B59" s="353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53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53"/>
      <c r="AC59" s="30" t="s">
        <v>57</v>
      </c>
      <c r="AD59" s="30" t="s">
        <v>57</v>
      </c>
      <c r="AE59" s="30" t="s">
        <v>57</v>
      </c>
      <c r="AF59" s="30" t="s">
        <v>57</v>
      </c>
      <c r="AG59" s="30" t="s">
        <v>57</v>
      </c>
      <c r="AH59" s="30" t="s">
        <v>57</v>
      </c>
      <c r="AI59" s="30" t="s">
        <v>57</v>
      </c>
      <c r="AJ59" s="344"/>
      <c r="AK59" s="339"/>
      <c r="AL59" s="344"/>
      <c r="AM59" s="30" t="s">
        <v>57</v>
      </c>
      <c r="AN59" s="339"/>
      <c r="AO59" s="339"/>
      <c r="AP59" s="339"/>
      <c r="AQ59" s="339"/>
      <c r="AR59" s="347"/>
      <c r="AS59" s="344"/>
      <c r="AT59" s="347"/>
      <c r="AU59" s="347"/>
      <c r="AV59" s="85" t="s">
        <v>216</v>
      </c>
      <c r="AW59" s="347"/>
      <c r="AX59" s="347"/>
      <c r="AY59" s="347"/>
      <c r="AZ59" s="85" t="s">
        <v>217</v>
      </c>
      <c r="BA59" s="84" t="s">
        <v>162</v>
      </c>
      <c r="BB59" s="84" t="s">
        <v>162</v>
      </c>
      <c r="BC59" s="84" t="s">
        <v>162</v>
      </c>
      <c r="BD59" s="84" t="s">
        <v>215</v>
      </c>
      <c r="BE59" s="339"/>
      <c r="BF59" s="84" t="s">
        <v>161</v>
      </c>
      <c r="BG59" s="84" t="s">
        <v>161</v>
      </c>
      <c r="BH59" s="80" t="s">
        <v>164</v>
      </c>
      <c r="BI59" s="339"/>
      <c r="BJ59" s="339"/>
      <c r="BK59" s="84" t="s">
        <v>161</v>
      </c>
      <c r="BL59" s="339"/>
      <c r="BM59" s="85" t="str">
        <f>BG59</f>
        <v>Não teve VVS</v>
      </c>
      <c r="BN59" s="86" t="s">
        <v>162</v>
      </c>
      <c r="BO59" s="30">
        <v>0</v>
      </c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</row>
    <row r="60" spans="1:78" s="55" customFormat="1" x14ac:dyDescent="0.25">
      <c r="A60" s="54" t="s">
        <v>128</v>
      </c>
      <c r="B60" s="84">
        <v>500</v>
      </c>
      <c r="C60" s="84">
        <v>0</v>
      </c>
      <c r="D60" s="84">
        <v>0</v>
      </c>
      <c r="E60" s="84">
        <v>0</v>
      </c>
      <c r="F60" s="84">
        <v>0</v>
      </c>
      <c r="G60" s="84">
        <v>0</v>
      </c>
      <c r="H60" s="84">
        <v>0</v>
      </c>
      <c r="I60" s="84">
        <v>0</v>
      </c>
      <c r="J60" s="84">
        <v>0</v>
      </c>
      <c r="K60" s="84">
        <v>0</v>
      </c>
      <c r="L60" s="84">
        <v>229</v>
      </c>
      <c r="M60" s="84">
        <v>506</v>
      </c>
      <c r="N60" s="84">
        <v>1226</v>
      </c>
      <c r="O60" s="84">
        <v>500</v>
      </c>
      <c r="P60" s="84">
        <v>1410</v>
      </c>
      <c r="Q60" s="84">
        <v>1346</v>
      </c>
      <c r="R60" s="84">
        <v>319</v>
      </c>
      <c r="S60" s="84">
        <v>0</v>
      </c>
      <c r="T60" s="84">
        <v>0</v>
      </c>
      <c r="U60" s="84">
        <v>0</v>
      </c>
      <c r="V60" s="84">
        <v>129</v>
      </c>
      <c r="W60" s="84">
        <v>794</v>
      </c>
      <c r="X60" s="84">
        <v>741</v>
      </c>
      <c r="Y60" s="84">
        <v>1038</v>
      </c>
      <c r="Z60" s="84">
        <v>862</v>
      </c>
      <c r="AA60" s="84">
        <v>747</v>
      </c>
      <c r="AB60" s="84">
        <v>500</v>
      </c>
      <c r="AC60" s="84">
        <v>685</v>
      </c>
      <c r="AD60" s="84">
        <v>51</v>
      </c>
      <c r="AE60" s="84">
        <v>898</v>
      </c>
      <c r="AF60" s="84">
        <v>1040</v>
      </c>
      <c r="AG60" s="84">
        <v>1286</v>
      </c>
      <c r="AH60" s="84">
        <v>898</v>
      </c>
      <c r="AI60" s="84">
        <v>281</v>
      </c>
      <c r="AJ60" s="30">
        <v>800</v>
      </c>
      <c r="AK60" s="84">
        <v>706</v>
      </c>
      <c r="AL60" s="30">
        <v>800</v>
      </c>
      <c r="AM60" s="84">
        <v>1111</v>
      </c>
      <c r="AN60" s="84">
        <v>925</v>
      </c>
      <c r="AO60" s="84">
        <v>941</v>
      </c>
      <c r="AP60" s="84">
        <v>991</v>
      </c>
      <c r="AQ60" s="84">
        <v>1201</v>
      </c>
      <c r="AR60" s="84">
        <v>1318</v>
      </c>
      <c r="AS60" s="84">
        <v>800</v>
      </c>
      <c r="AT60" s="84">
        <f t="shared" ref="AT60:BZ60" si="41">SUM(AT54:AT59)</f>
        <v>1039</v>
      </c>
      <c r="AU60" s="84">
        <f t="shared" si="41"/>
        <v>947</v>
      </c>
      <c r="AV60" s="84">
        <f t="shared" si="41"/>
        <v>705</v>
      </c>
      <c r="AW60" s="84">
        <f t="shared" si="41"/>
        <v>1019</v>
      </c>
      <c r="AX60" s="84">
        <f t="shared" si="41"/>
        <v>977</v>
      </c>
      <c r="AY60" s="84">
        <f t="shared" si="41"/>
        <v>949</v>
      </c>
      <c r="AZ60" s="84">
        <f t="shared" si="41"/>
        <v>1033</v>
      </c>
      <c r="BA60" s="84">
        <f t="shared" si="41"/>
        <v>992</v>
      </c>
      <c r="BB60" s="84">
        <f t="shared" si="41"/>
        <v>174</v>
      </c>
      <c r="BC60" s="84">
        <f t="shared" si="41"/>
        <v>1166</v>
      </c>
      <c r="BD60" s="84">
        <f t="shared" si="41"/>
        <v>1173</v>
      </c>
      <c r="BE60" s="84">
        <v>387</v>
      </c>
      <c r="BF60" s="84">
        <f>SUM(BF54:BF59)</f>
        <v>478</v>
      </c>
      <c r="BG60" s="84">
        <f t="shared" si="41"/>
        <v>1134</v>
      </c>
      <c r="BH60" s="87" t="s">
        <v>128</v>
      </c>
      <c r="BI60" s="84">
        <f>SUM(BI54)</f>
        <v>800</v>
      </c>
      <c r="BJ60" s="84">
        <f>SUM(BJ54)</f>
        <v>413</v>
      </c>
      <c r="BK60" s="84">
        <f>SUM(BK54:BK59)</f>
        <v>656</v>
      </c>
      <c r="BL60" s="84">
        <f>BI60</f>
        <v>800</v>
      </c>
      <c r="BM60" s="84">
        <f t="shared" si="41"/>
        <v>1107</v>
      </c>
      <c r="BN60" s="84">
        <f t="shared" si="41"/>
        <v>911</v>
      </c>
      <c r="BO60" s="84">
        <f t="shared" si="41"/>
        <v>924</v>
      </c>
      <c r="BP60" s="84">
        <f t="shared" si="41"/>
        <v>0</v>
      </c>
      <c r="BQ60" s="84">
        <f t="shared" si="41"/>
        <v>0</v>
      </c>
      <c r="BR60" s="84">
        <f t="shared" si="41"/>
        <v>0</v>
      </c>
      <c r="BS60" s="84">
        <f t="shared" si="41"/>
        <v>0</v>
      </c>
      <c r="BT60" s="84">
        <f t="shared" si="41"/>
        <v>0</v>
      </c>
      <c r="BU60" s="84">
        <f t="shared" si="41"/>
        <v>0</v>
      </c>
      <c r="BV60" s="84">
        <f t="shared" si="41"/>
        <v>0</v>
      </c>
      <c r="BW60" s="84">
        <f t="shared" si="41"/>
        <v>0</v>
      </c>
      <c r="BX60" s="84">
        <f t="shared" si="41"/>
        <v>0</v>
      </c>
      <c r="BY60" s="84">
        <f t="shared" si="41"/>
        <v>0</v>
      </c>
      <c r="BZ60" s="84">
        <f t="shared" si="41"/>
        <v>0</v>
      </c>
    </row>
    <row r="61" spans="1:78" x14ac:dyDescent="0.2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88"/>
      <c r="AK61" s="57"/>
      <c r="AL61" s="88"/>
      <c r="AM61" s="57"/>
      <c r="AN61" s="57"/>
      <c r="AO61" s="57"/>
      <c r="AP61" s="57"/>
      <c r="AQ61" s="57"/>
      <c r="AR61" s="57"/>
      <c r="AS61" s="88"/>
      <c r="AT61" s="57"/>
      <c r="AU61" s="57"/>
      <c r="AV61" s="57"/>
      <c r="AW61" s="57"/>
      <c r="AX61" s="57"/>
      <c r="AY61" s="57"/>
      <c r="AZ61" s="57"/>
      <c r="BA61" s="88"/>
      <c r="BB61" s="88"/>
      <c r="BC61" s="57"/>
      <c r="BD61" s="57"/>
      <c r="BE61" s="57"/>
      <c r="BF61" s="57"/>
      <c r="BG61" s="57"/>
      <c r="BH61" s="56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</row>
    <row r="62" spans="1:78" s="59" customFormat="1" ht="25.5" x14ac:dyDescent="0.25">
      <c r="A62" s="39" t="s">
        <v>165</v>
      </c>
      <c r="B62" s="40" t="s">
        <v>3</v>
      </c>
      <c r="C62" s="41">
        <v>43831</v>
      </c>
      <c r="D62" s="41">
        <v>43862</v>
      </c>
      <c r="E62" s="41">
        <v>43891</v>
      </c>
      <c r="F62" s="41">
        <v>43922</v>
      </c>
      <c r="G62" s="41">
        <v>43952</v>
      </c>
      <c r="H62" s="41">
        <v>43983</v>
      </c>
      <c r="I62" s="41">
        <v>44013</v>
      </c>
      <c r="J62" s="41">
        <v>44044</v>
      </c>
      <c r="K62" s="41">
        <v>44075</v>
      </c>
      <c r="L62" s="41">
        <v>44105</v>
      </c>
      <c r="M62" s="41">
        <v>44136</v>
      </c>
      <c r="N62" s="41">
        <v>44166</v>
      </c>
      <c r="O62" s="40" t="s">
        <v>3</v>
      </c>
      <c r="P62" s="41">
        <v>44197</v>
      </c>
      <c r="Q62" s="41">
        <v>44228</v>
      </c>
      <c r="R62" s="41">
        <v>44256</v>
      </c>
      <c r="S62" s="41">
        <v>44287</v>
      </c>
      <c r="T62" s="41">
        <v>44317</v>
      </c>
      <c r="U62" s="41">
        <v>44348</v>
      </c>
      <c r="V62" s="41">
        <v>44378</v>
      </c>
      <c r="W62" s="41">
        <v>44409</v>
      </c>
      <c r="X62" s="41">
        <v>44440</v>
      </c>
      <c r="Y62" s="41">
        <v>44470</v>
      </c>
      <c r="Z62" s="41">
        <v>44501</v>
      </c>
      <c r="AA62" s="41">
        <v>44531</v>
      </c>
      <c r="AB62" s="40" t="s">
        <v>3</v>
      </c>
      <c r="AC62" s="41">
        <v>44562</v>
      </c>
      <c r="AD62" s="41">
        <v>44593</v>
      </c>
      <c r="AE62" s="41">
        <v>44621</v>
      </c>
      <c r="AF62" s="41">
        <v>44652</v>
      </c>
      <c r="AG62" s="41">
        <v>44682</v>
      </c>
      <c r="AH62" s="41">
        <v>44713</v>
      </c>
      <c r="AI62" s="41" t="s">
        <v>103</v>
      </c>
      <c r="AJ62" s="42" t="s">
        <v>3</v>
      </c>
      <c r="AK62" s="41" t="s">
        <v>105</v>
      </c>
      <c r="AL62" s="42" t="s">
        <v>3</v>
      </c>
      <c r="AM62" s="41">
        <v>44743</v>
      </c>
      <c r="AN62" s="41">
        <v>44774</v>
      </c>
      <c r="AO62" s="41">
        <v>44805</v>
      </c>
      <c r="AP62" s="41">
        <v>44835</v>
      </c>
      <c r="AQ62" s="41">
        <v>44866</v>
      </c>
      <c r="AR62" s="41">
        <v>44896</v>
      </c>
      <c r="AS62" s="42" t="s">
        <v>3</v>
      </c>
      <c r="AT62" s="41" t="e">
        <f t="shared" ref="AT62:BD62" ca="1" si="42">AT$4</f>
        <v>#NAME?</v>
      </c>
      <c r="AU62" s="41" t="e">
        <f t="shared" ca="1" si="42"/>
        <v>#NAME?</v>
      </c>
      <c r="AV62" s="41" t="e">
        <f t="shared" ca="1" si="42"/>
        <v>#NAME?</v>
      </c>
      <c r="AW62" s="41" t="e">
        <f t="shared" ca="1" si="42"/>
        <v>#NAME?</v>
      </c>
      <c r="AX62" s="41" t="e">
        <f t="shared" ca="1" si="42"/>
        <v>#NAME?</v>
      </c>
      <c r="AY62" s="41" t="e">
        <f t="shared" ca="1" si="42"/>
        <v>#NAME?</v>
      </c>
      <c r="AZ62" s="41" t="e">
        <f t="shared" ca="1" si="42"/>
        <v>#NAME?</v>
      </c>
      <c r="BA62" s="42" t="str">
        <f t="shared" si="42"/>
        <v>1 - 24 de Ago-23</v>
      </c>
      <c r="BB62" s="42" t="str">
        <f t="shared" si="42"/>
        <v>24 - 31 de Ago-23</v>
      </c>
      <c r="BC62" s="41" t="e">
        <f t="shared" ca="1" si="42"/>
        <v>#NAME?</v>
      </c>
      <c r="BD62" s="41" t="e">
        <f t="shared" ca="1" si="42"/>
        <v>#NAME?</v>
      </c>
      <c r="BE62" s="12" t="s">
        <v>109</v>
      </c>
      <c r="BF62" s="41" t="str">
        <f>BF$4</f>
        <v>01 - 15-Out-2023</v>
      </c>
      <c r="BG62" s="41" t="e">
        <f ca="1">BG$4</f>
        <v>#NAME?</v>
      </c>
      <c r="BH62" s="62" t="s">
        <v>166</v>
      </c>
      <c r="BI62" s="63" t="s">
        <v>3</v>
      </c>
      <c r="BJ62" s="63" t="str">
        <f>BJ4</f>
        <v>Meta 16 - 31-Out-2023</v>
      </c>
      <c r="BK62" s="63" t="str">
        <f t="shared" ref="BK62:BZ62" si="43">BK$4</f>
        <v>16 - 31-Out-2023</v>
      </c>
      <c r="BL62" s="63" t="str">
        <f>BL4</f>
        <v>Meta Mensal</v>
      </c>
      <c r="BM62" s="63">
        <f t="shared" si="43"/>
        <v>45200</v>
      </c>
      <c r="BN62" s="44" t="e">
        <f t="shared" ca="1" si="43"/>
        <v>#NAME?</v>
      </c>
      <c r="BO62" s="44" t="e">
        <f t="shared" ca="1" si="43"/>
        <v>#NAME?</v>
      </c>
      <c r="BP62" s="58" t="e">
        <f t="shared" ca="1" si="43"/>
        <v>#NAME?</v>
      </c>
      <c r="BQ62" s="58" t="e">
        <f t="shared" ca="1" si="43"/>
        <v>#NAME?</v>
      </c>
      <c r="BR62" s="58" t="e">
        <f t="shared" ca="1" si="43"/>
        <v>#NAME?</v>
      </c>
      <c r="BS62" s="58" t="e">
        <f t="shared" ca="1" si="43"/>
        <v>#NAME?</v>
      </c>
      <c r="BT62" s="58" t="e">
        <f t="shared" ca="1" si="43"/>
        <v>#NAME?</v>
      </c>
      <c r="BU62" s="58" t="e">
        <f t="shared" ca="1" si="43"/>
        <v>#NAME?</v>
      </c>
      <c r="BV62" s="58" t="e">
        <f t="shared" ca="1" si="43"/>
        <v>#NAME?</v>
      </c>
      <c r="BW62" s="58" t="e">
        <f t="shared" ca="1" si="43"/>
        <v>#NAME?</v>
      </c>
      <c r="BX62" s="58" t="e">
        <f t="shared" ca="1" si="43"/>
        <v>#NAME?</v>
      </c>
      <c r="BY62" s="58" t="e">
        <f t="shared" ca="1" si="43"/>
        <v>#NAME?</v>
      </c>
      <c r="BZ62" s="58" t="e">
        <f t="shared" ca="1" si="43"/>
        <v>#NAME?</v>
      </c>
    </row>
    <row r="63" spans="1:78" s="24" customFormat="1" x14ac:dyDescent="0.25">
      <c r="A63" s="89" t="s">
        <v>167</v>
      </c>
      <c r="B63" s="64">
        <v>150</v>
      </c>
      <c r="C63" s="64">
        <v>0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150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64">
        <v>0</v>
      </c>
      <c r="V63" s="64">
        <v>0</v>
      </c>
      <c r="W63" s="64">
        <v>0</v>
      </c>
      <c r="X63" s="64">
        <v>0</v>
      </c>
      <c r="Y63" s="64">
        <v>0</v>
      </c>
      <c r="Z63" s="64">
        <v>0</v>
      </c>
      <c r="AA63" s="64">
        <v>0</v>
      </c>
      <c r="AB63" s="64">
        <v>150</v>
      </c>
      <c r="AC63" s="64">
        <v>144</v>
      </c>
      <c r="AD63" s="64">
        <v>176</v>
      </c>
      <c r="AE63" s="64">
        <v>220</v>
      </c>
      <c r="AF63" s="64">
        <v>204</v>
      </c>
      <c r="AG63" s="64">
        <v>400</v>
      </c>
      <c r="AH63" s="64">
        <v>344</v>
      </c>
      <c r="AI63" s="64">
        <v>103</v>
      </c>
      <c r="AJ63" s="64">
        <v>0</v>
      </c>
      <c r="AK63" s="64">
        <v>215</v>
      </c>
      <c r="AL63" s="64">
        <v>132</v>
      </c>
      <c r="AM63" s="31">
        <v>318</v>
      </c>
      <c r="AN63" s="31">
        <v>316</v>
      </c>
      <c r="AO63" s="31">
        <v>274</v>
      </c>
      <c r="AP63" s="31">
        <v>354</v>
      </c>
      <c r="AQ63" s="31">
        <v>305</v>
      </c>
      <c r="AR63" s="31">
        <v>224</v>
      </c>
      <c r="AS63" s="64">
        <v>132</v>
      </c>
      <c r="AT63" s="31">
        <v>232</v>
      </c>
      <c r="AU63" s="31">
        <v>260</v>
      </c>
      <c r="AV63" s="31">
        <v>212</v>
      </c>
      <c r="AW63" s="31">
        <v>246</v>
      </c>
      <c r="AX63" s="31">
        <v>199</v>
      </c>
      <c r="AY63" s="31">
        <v>212</v>
      </c>
      <c r="AZ63" s="31">
        <v>196</v>
      </c>
      <c r="BA63" s="31">
        <v>144</v>
      </c>
      <c r="BB63" s="31">
        <v>54</v>
      </c>
      <c r="BC63" s="31">
        <v>198</v>
      </c>
      <c r="BD63" s="31">
        <v>196</v>
      </c>
      <c r="BE63" s="31">
        <v>64</v>
      </c>
      <c r="BF63" s="31">
        <v>111</v>
      </c>
      <c r="BG63" s="31">
        <f>BK63+BF63</f>
        <v>263</v>
      </c>
      <c r="BH63" s="32" t="s">
        <v>167</v>
      </c>
      <c r="BI63" s="31">
        <v>100</v>
      </c>
      <c r="BJ63" s="31">
        <v>52</v>
      </c>
      <c r="BK63" s="31">
        <v>152</v>
      </c>
      <c r="BL63" s="31">
        <f>BI63</f>
        <v>100</v>
      </c>
      <c r="BM63" s="31">
        <f>BG63</f>
        <v>263</v>
      </c>
      <c r="BN63" s="45">
        <f>BN40</f>
        <v>229</v>
      </c>
      <c r="BO63" s="31">
        <v>281</v>
      </c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</row>
    <row r="64" spans="1:78" x14ac:dyDescent="0.25">
      <c r="A64" s="60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73"/>
      <c r="AK64" s="61"/>
      <c r="AL64" s="73"/>
      <c r="AM64" s="61"/>
      <c r="AN64" s="61"/>
      <c r="AO64" s="61"/>
      <c r="AP64" s="61"/>
      <c r="AQ64" s="61"/>
      <c r="AR64" s="61"/>
      <c r="AS64" s="73"/>
      <c r="AT64" s="61"/>
      <c r="AU64" s="61"/>
      <c r="AV64" s="61"/>
      <c r="AW64" s="61"/>
      <c r="AX64" s="61"/>
      <c r="AY64" s="61"/>
      <c r="AZ64" s="61"/>
      <c r="BA64" s="73"/>
      <c r="BB64" s="73"/>
      <c r="BC64" s="61"/>
      <c r="BD64" s="61"/>
      <c r="BE64" s="61"/>
      <c r="BF64" s="61"/>
      <c r="BG64" s="61"/>
      <c r="BH64" s="60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</row>
    <row r="65" spans="1:79" s="59" customFormat="1" x14ac:dyDescent="0.25">
      <c r="A65" s="39" t="s">
        <v>168</v>
      </c>
      <c r="B65" s="40" t="s">
        <v>3</v>
      </c>
      <c r="C65" s="41">
        <v>43831</v>
      </c>
      <c r="D65" s="41">
        <v>43862</v>
      </c>
      <c r="E65" s="41">
        <v>43891</v>
      </c>
      <c r="F65" s="41">
        <v>43922</v>
      </c>
      <c r="G65" s="41">
        <v>43952</v>
      </c>
      <c r="H65" s="41">
        <v>43983</v>
      </c>
      <c r="I65" s="41">
        <v>44013</v>
      </c>
      <c r="J65" s="41">
        <v>44044</v>
      </c>
      <c r="K65" s="41">
        <v>44075</v>
      </c>
      <c r="L65" s="41">
        <v>44105</v>
      </c>
      <c r="M65" s="41">
        <v>44136</v>
      </c>
      <c r="N65" s="41">
        <v>44166</v>
      </c>
      <c r="O65" s="40" t="s">
        <v>3</v>
      </c>
      <c r="P65" s="41">
        <v>44197</v>
      </c>
      <c r="Q65" s="41">
        <v>44228</v>
      </c>
      <c r="R65" s="41">
        <v>44256</v>
      </c>
      <c r="S65" s="41">
        <v>44287</v>
      </c>
      <c r="T65" s="41">
        <v>44317</v>
      </c>
      <c r="U65" s="41">
        <v>44348</v>
      </c>
      <c r="V65" s="41">
        <v>44378</v>
      </c>
      <c r="W65" s="41">
        <v>44409</v>
      </c>
      <c r="X65" s="41">
        <v>44440</v>
      </c>
      <c r="Y65" s="41">
        <v>44470</v>
      </c>
      <c r="Z65" s="41">
        <v>44501</v>
      </c>
      <c r="AA65" s="41">
        <v>44531</v>
      </c>
      <c r="AB65" s="40"/>
      <c r="AC65" s="41"/>
      <c r="AD65" s="41"/>
      <c r="AE65" s="41"/>
      <c r="AF65" s="41"/>
      <c r="AG65" s="41"/>
      <c r="AH65" s="41"/>
      <c r="AI65" s="41" t="s">
        <v>103</v>
      </c>
      <c r="AJ65" s="42" t="s">
        <v>3</v>
      </c>
      <c r="AK65" s="41" t="s">
        <v>105</v>
      </c>
      <c r="AL65" s="42" t="s">
        <v>3</v>
      </c>
      <c r="AM65" s="41">
        <v>44743</v>
      </c>
      <c r="AN65" s="41">
        <v>44774</v>
      </c>
      <c r="AO65" s="41">
        <v>44805</v>
      </c>
      <c r="AP65" s="41">
        <v>44835</v>
      </c>
      <c r="AQ65" s="41">
        <v>44866</v>
      </c>
      <c r="AR65" s="41">
        <v>44896</v>
      </c>
      <c r="AS65" s="42" t="s">
        <v>3</v>
      </c>
      <c r="AT65" s="41" t="e">
        <f t="shared" ref="AT65:BD65" ca="1" si="44">AT$4</f>
        <v>#NAME?</v>
      </c>
      <c r="AU65" s="41" t="e">
        <f t="shared" ca="1" si="44"/>
        <v>#NAME?</v>
      </c>
      <c r="AV65" s="41" t="e">
        <f t="shared" ca="1" si="44"/>
        <v>#NAME?</v>
      </c>
      <c r="AW65" s="41" t="e">
        <f t="shared" ca="1" si="44"/>
        <v>#NAME?</v>
      </c>
      <c r="AX65" s="41" t="e">
        <f t="shared" ca="1" si="44"/>
        <v>#NAME?</v>
      </c>
      <c r="AY65" s="41" t="e">
        <f t="shared" ca="1" si="44"/>
        <v>#NAME?</v>
      </c>
      <c r="AZ65" s="41" t="e">
        <f t="shared" ca="1" si="44"/>
        <v>#NAME?</v>
      </c>
      <c r="BA65" s="42" t="str">
        <f t="shared" si="44"/>
        <v>1 - 24 de Ago-23</v>
      </c>
      <c r="BB65" s="42" t="str">
        <f t="shared" si="44"/>
        <v>24 - 31 de Ago-23</v>
      </c>
      <c r="BC65" s="41" t="e">
        <f t="shared" ca="1" si="44"/>
        <v>#NAME?</v>
      </c>
      <c r="BD65" s="41" t="e">
        <f t="shared" ca="1" si="44"/>
        <v>#NAME?</v>
      </c>
      <c r="BE65" s="12" t="s">
        <v>109</v>
      </c>
      <c r="BF65" s="41" t="str">
        <f>BF$4</f>
        <v>01 - 15-Out-2023</v>
      </c>
      <c r="BG65" s="41" t="e">
        <f ca="1">BG$4</f>
        <v>#NAME?</v>
      </c>
      <c r="BH65" s="62" t="s">
        <v>169</v>
      </c>
      <c r="BI65" s="63" t="s">
        <v>3</v>
      </c>
      <c r="BJ65" s="63" t="str">
        <f>BJ4</f>
        <v>Meta 16 - 31-Out-2023</v>
      </c>
      <c r="BK65" s="63" t="str">
        <f t="shared" ref="BK65:BZ65" si="45">BK$4</f>
        <v>16 - 31-Out-2023</v>
      </c>
      <c r="BL65" s="63" t="str">
        <f>BL4</f>
        <v>Meta Mensal</v>
      </c>
      <c r="BM65" s="63">
        <f t="shared" si="45"/>
        <v>45200</v>
      </c>
      <c r="BN65" s="44" t="e">
        <f t="shared" ca="1" si="45"/>
        <v>#NAME?</v>
      </c>
      <c r="BO65" s="44" t="e">
        <f t="shared" ca="1" si="45"/>
        <v>#NAME?</v>
      </c>
      <c r="BP65" s="58" t="e">
        <f t="shared" ca="1" si="45"/>
        <v>#NAME?</v>
      </c>
      <c r="BQ65" s="58" t="e">
        <f t="shared" ca="1" si="45"/>
        <v>#NAME?</v>
      </c>
      <c r="BR65" s="58" t="e">
        <f t="shared" ca="1" si="45"/>
        <v>#NAME?</v>
      </c>
      <c r="BS65" s="58" t="e">
        <f t="shared" ca="1" si="45"/>
        <v>#NAME?</v>
      </c>
      <c r="BT65" s="58" t="e">
        <f t="shared" ca="1" si="45"/>
        <v>#NAME?</v>
      </c>
      <c r="BU65" s="58" t="e">
        <f t="shared" ca="1" si="45"/>
        <v>#NAME?</v>
      </c>
      <c r="BV65" s="58" t="e">
        <f t="shared" ca="1" si="45"/>
        <v>#NAME?</v>
      </c>
      <c r="BW65" s="58" t="e">
        <f t="shared" ca="1" si="45"/>
        <v>#NAME?</v>
      </c>
      <c r="BX65" s="58" t="e">
        <f t="shared" ca="1" si="45"/>
        <v>#NAME?</v>
      </c>
      <c r="BY65" s="58" t="e">
        <f t="shared" ca="1" si="45"/>
        <v>#NAME?</v>
      </c>
      <c r="BZ65" s="58" t="e">
        <f t="shared" ca="1" si="45"/>
        <v>#NAME?</v>
      </c>
    </row>
    <row r="66" spans="1:79" s="24" customFormat="1" x14ac:dyDescent="0.25">
      <c r="A66" s="29" t="s">
        <v>170</v>
      </c>
      <c r="B66" s="90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90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91"/>
      <c r="AC66" s="92"/>
      <c r="AD66" s="92"/>
      <c r="AE66" s="92"/>
      <c r="AF66" s="93"/>
      <c r="AG66" s="93"/>
      <c r="AH66" s="93"/>
      <c r="AI66" s="94">
        <v>0</v>
      </c>
      <c r="AJ66" s="31"/>
      <c r="AK66" s="31">
        <v>0</v>
      </c>
      <c r="AL66" s="31">
        <v>80</v>
      </c>
      <c r="AM66" s="31">
        <v>0</v>
      </c>
      <c r="AN66" s="31">
        <v>21</v>
      </c>
      <c r="AO66" s="31">
        <v>58</v>
      </c>
      <c r="AP66" s="31">
        <v>54</v>
      </c>
      <c r="AQ66" s="31">
        <v>47</v>
      </c>
      <c r="AR66" s="31">
        <v>97</v>
      </c>
      <c r="AS66" s="31">
        <v>80</v>
      </c>
      <c r="AT66" s="31">
        <v>58</v>
      </c>
      <c r="AU66" s="31">
        <v>112</v>
      </c>
      <c r="AV66" s="31">
        <v>129</v>
      </c>
      <c r="AW66" s="31">
        <v>31</v>
      </c>
      <c r="AX66" s="31">
        <v>82</v>
      </c>
      <c r="AY66" s="31">
        <v>98</v>
      </c>
      <c r="AZ66" s="31">
        <v>85</v>
      </c>
      <c r="BA66" s="31">
        <v>78</v>
      </c>
      <c r="BB66" s="31">
        <f>BC66-BA66</f>
        <v>0</v>
      </c>
      <c r="BC66" s="31">
        <v>78</v>
      </c>
      <c r="BD66" s="31">
        <v>109</v>
      </c>
      <c r="BE66" s="31">
        <v>39</v>
      </c>
      <c r="BF66" s="31">
        <v>29</v>
      </c>
      <c r="BG66" s="31">
        <f>BK66+BF66</f>
        <v>52</v>
      </c>
      <c r="BH66" s="32" t="s">
        <v>170</v>
      </c>
      <c r="BI66" s="31">
        <v>30</v>
      </c>
      <c r="BJ66" s="31">
        <v>15</v>
      </c>
      <c r="BK66" s="31">
        <v>23</v>
      </c>
      <c r="BL66" s="31">
        <f>BI66</f>
        <v>30</v>
      </c>
      <c r="BM66" s="31">
        <f>BG66</f>
        <v>52</v>
      </c>
      <c r="BN66" s="45">
        <v>78</v>
      </c>
      <c r="BO66" s="31">
        <v>72</v>
      </c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</row>
    <row r="67" spans="1:79" s="24" customFormat="1" hidden="1" x14ac:dyDescent="0.25">
      <c r="A67" s="29" t="s">
        <v>171</v>
      </c>
      <c r="B67" s="90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90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91"/>
      <c r="AC67" s="92"/>
      <c r="AD67" s="92"/>
      <c r="AE67" s="92"/>
      <c r="AF67" s="93"/>
      <c r="AG67" s="93"/>
      <c r="AH67" s="93"/>
      <c r="AI67" s="94">
        <v>87</v>
      </c>
      <c r="AJ67" s="31">
        <v>200</v>
      </c>
      <c r="AK67" s="31">
        <v>212</v>
      </c>
      <c r="AL67" s="31">
        <v>200</v>
      </c>
      <c r="AM67" s="31">
        <v>299</v>
      </c>
      <c r="AN67" s="31">
        <v>276</v>
      </c>
      <c r="AO67" s="31">
        <v>220</v>
      </c>
      <c r="AP67" s="31">
        <v>238</v>
      </c>
      <c r="AQ67" s="31">
        <v>357</v>
      </c>
      <c r="AR67" s="31">
        <v>262</v>
      </c>
      <c r="AS67" s="31">
        <v>200</v>
      </c>
      <c r="AT67" s="31">
        <v>200</v>
      </c>
      <c r="AU67" s="31">
        <v>149</v>
      </c>
      <c r="AV67" s="31">
        <v>152</v>
      </c>
      <c r="AW67" s="31">
        <v>301</v>
      </c>
      <c r="AX67" s="31">
        <v>168</v>
      </c>
      <c r="AY67" s="31">
        <v>187</v>
      </c>
      <c r="AZ67" s="31">
        <v>238</v>
      </c>
      <c r="BA67" s="31">
        <v>211</v>
      </c>
      <c r="BB67" s="31">
        <f>BC67-BA67</f>
        <v>112</v>
      </c>
      <c r="BC67" s="31">
        <v>323</v>
      </c>
      <c r="BD67" s="31">
        <v>217</v>
      </c>
      <c r="BE67" s="31">
        <v>97</v>
      </c>
      <c r="BF67" s="31">
        <v>114</v>
      </c>
      <c r="BG67" s="31">
        <v>311</v>
      </c>
      <c r="BH67" s="32"/>
      <c r="BI67" s="31"/>
      <c r="BJ67" s="31"/>
      <c r="BK67" s="31"/>
      <c r="BL67" s="31"/>
      <c r="BM67" s="31"/>
      <c r="BN67" s="45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</row>
    <row r="68" spans="1:79" s="24" customFormat="1" x14ac:dyDescent="0.25">
      <c r="A68" s="29" t="s">
        <v>172</v>
      </c>
      <c r="B68" s="90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90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91"/>
      <c r="AC68" s="92"/>
      <c r="AD68" s="92"/>
      <c r="AE68" s="92"/>
      <c r="AF68" s="93"/>
      <c r="AG68" s="93"/>
      <c r="AH68" s="93"/>
      <c r="AI68" s="94">
        <v>88</v>
      </c>
      <c r="AJ68" s="31">
        <v>200</v>
      </c>
      <c r="AK68" s="31">
        <v>223</v>
      </c>
      <c r="AL68" s="31">
        <v>200</v>
      </c>
      <c r="AM68" s="31">
        <v>311</v>
      </c>
      <c r="AN68" s="31">
        <v>306</v>
      </c>
      <c r="AO68" s="31">
        <v>246</v>
      </c>
      <c r="AP68" s="31">
        <v>209</v>
      </c>
      <c r="AQ68" s="31">
        <v>310</v>
      </c>
      <c r="AR68" s="31">
        <v>248</v>
      </c>
      <c r="AS68" s="31">
        <v>200</v>
      </c>
      <c r="AT68" s="31">
        <v>200</v>
      </c>
      <c r="AU68" s="31">
        <v>136</v>
      </c>
      <c r="AV68" s="31">
        <v>99</v>
      </c>
      <c r="AW68" s="31">
        <v>311</v>
      </c>
      <c r="AX68" s="31">
        <v>221</v>
      </c>
      <c r="AY68" s="31">
        <v>184</v>
      </c>
      <c r="AZ68" s="31">
        <v>284</v>
      </c>
      <c r="BA68" s="31">
        <v>239</v>
      </c>
      <c r="BB68" s="31">
        <f>BC68-BA68</f>
        <v>88</v>
      </c>
      <c r="BC68" s="31">
        <v>327</v>
      </c>
      <c r="BD68" s="31">
        <v>236</v>
      </c>
      <c r="BE68" s="31">
        <v>97</v>
      </c>
      <c r="BF68" s="31">
        <v>114</v>
      </c>
      <c r="BG68" s="31">
        <f>BK68+BF68</f>
        <v>302</v>
      </c>
      <c r="BH68" s="32" t="s">
        <v>172</v>
      </c>
      <c r="BI68" s="31">
        <v>10</v>
      </c>
      <c r="BJ68" s="31">
        <v>5</v>
      </c>
      <c r="BK68" s="31">
        <v>188</v>
      </c>
      <c r="BL68" s="31">
        <f>BI68</f>
        <v>10</v>
      </c>
      <c r="BM68" s="31">
        <f>BG68</f>
        <v>302</v>
      </c>
      <c r="BN68" s="45">
        <v>158</v>
      </c>
      <c r="BO68" s="31">
        <v>299</v>
      </c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</row>
    <row r="69" spans="1:79" s="24" customFormat="1" x14ac:dyDescent="0.25">
      <c r="A69" s="29" t="s">
        <v>173</v>
      </c>
      <c r="B69" s="90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90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91"/>
      <c r="AC69" s="92"/>
      <c r="AD69" s="92"/>
      <c r="AE69" s="92"/>
      <c r="AF69" s="93"/>
      <c r="AG69" s="93"/>
      <c r="AH69" s="93"/>
      <c r="AI69" s="94">
        <v>13</v>
      </c>
      <c r="AJ69" s="31"/>
      <c r="AK69" s="31">
        <v>54</v>
      </c>
      <c r="AL69" s="31">
        <v>400</v>
      </c>
      <c r="AM69" s="31">
        <v>67</v>
      </c>
      <c r="AN69" s="31">
        <v>170</v>
      </c>
      <c r="AO69" s="31">
        <v>82</v>
      </c>
      <c r="AP69" s="31">
        <v>20</v>
      </c>
      <c r="AQ69" s="31">
        <v>88</v>
      </c>
      <c r="AR69" s="31">
        <v>74</v>
      </c>
      <c r="AS69" s="31">
        <v>400</v>
      </c>
      <c r="AT69" s="31">
        <v>151</v>
      </c>
      <c r="AU69" s="31">
        <v>135</v>
      </c>
      <c r="AV69" s="31">
        <v>109</v>
      </c>
      <c r="AW69" s="31">
        <v>99</v>
      </c>
      <c r="AX69" s="31">
        <v>149</v>
      </c>
      <c r="AY69" s="31">
        <v>110</v>
      </c>
      <c r="AZ69" s="31">
        <v>125</v>
      </c>
      <c r="BA69" s="31">
        <v>62</v>
      </c>
      <c r="BB69" s="31">
        <f>BC69-BA69</f>
        <v>39</v>
      </c>
      <c r="BC69" s="31">
        <v>101</v>
      </c>
      <c r="BD69" s="31">
        <v>167</v>
      </c>
      <c r="BE69" s="31">
        <v>194</v>
      </c>
      <c r="BF69" s="31">
        <v>101</v>
      </c>
      <c r="BG69" s="31">
        <f>BK69+BF69</f>
        <v>224</v>
      </c>
      <c r="BH69" s="32" t="s">
        <v>173</v>
      </c>
      <c r="BI69" s="31">
        <v>100</v>
      </c>
      <c r="BJ69" s="31">
        <v>52</v>
      </c>
      <c r="BK69" s="31">
        <v>123</v>
      </c>
      <c r="BL69" s="31">
        <f>BI69</f>
        <v>100</v>
      </c>
      <c r="BM69" s="31">
        <f>BG69</f>
        <v>224</v>
      </c>
      <c r="BN69" s="45">
        <v>114</v>
      </c>
      <c r="BO69" s="31">
        <v>122</v>
      </c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</row>
    <row r="70" spans="1:79" s="24" customFormat="1" x14ac:dyDescent="0.25">
      <c r="A70" s="29" t="s">
        <v>174</v>
      </c>
      <c r="B70" s="9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90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91"/>
      <c r="AC70" s="92"/>
      <c r="AD70" s="92"/>
      <c r="AE70" s="92"/>
      <c r="AF70" s="93"/>
      <c r="AG70" s="93"/>
      <c r="AH70" s="93"/>
      <c r="AI70" s="94">
        <v>21</v>
      </c>
      <c r="AJ70" s="31">
        <v>120</v>
      </c>
      <c r="AK70" s="31">
        <v>57</v>
      </c>
      <c r="AL70" s="31">
        <v>120</v>
      </c>
      <c r="AM70" s="31">
        <v>78</v>
      </c>
      <c r="AN70" s="31">
        <v>56</v>
      </c>
      <c r="AO70" s="31">
        <v>82</v>
      </c>
      <c r="AP70" s="31">
        <v>137</v>
      </c>
      <c r="AQ70" s="31">
        <v>139</v>
      </c>
      <c r="AR70" s="31">
        <v>142</v>
      </c>
      <c r="AS70" s="31">
        <v>120</v>
      </c>
      <c r="AT70" s="31">
        <v>79</v>
      </c>
      <c r="AU70" s="31">
        <v>193</v>
      </c>
      <c r="AV70" s="31">
        <v>92</v>
      </c>
      <c r="AW70" s="31">
        <v>67</v>
      </c>
      <c r="AX70" s="31">
        <v>128</v>
      </c>
      <c r="AY70" s="31">
        <v>109</v>
      </c>
      <c r="AZ70" s="31">
        <v>123</v>
      </c>
      <c r="BA70" s="31">
        <v>115</v>
      </c>
      <c r="BB70" s="31">
        <f>BC70-BA70</f>
        <v>0</v>
      </c>
      <c r="BC70" s="31">
        <v>115</v>
      </c>
      <c r="BD70" s="31">
        <v>122</v>
      </c>
      <c r="BE70" s="31">
        <v>58</v>
      </c>
      <c r="BF70" s="31">
        <v>39</v>
      </c>
      <c r="BG70" s="31">
        <f>BK70+BF70</f>
        <v>72</v>
      </c>
      <c r="BH70" s="32" t="s">
        <v>174</v>
      </c>
      <c r="BI70" s="31">
        <v>40</v>
      </c>
      <c r="BJ70" s="31">
        <v>21</v>
      </c>
      <c r="BK70" s="31">
        <v>33</v>
      </c>
      <c r="BL70" s="31">
        <f>BI70</f>
        <v>40</v>
      </c>
      <c r="BM70" s="31">
        <f>BG70</f>
        <v>72</v>
      </c>
      <c r="BN70" s="45">
        <v>98</v>
      </c>
      <c r="BO70" s="31">
        <v>62</v>
      </c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</row>
    <row r="71" spans="1:79" s="102" customFormat="1" x14ac:dyDescent="0.25">
      <c r="A71" s="66" t="s">
        <v>128</v>
      </c>
      <c r="B71" s="95">
        <v>0</v>
      </c>
      <c r="C71" s="95">
        <v>0</v>
      </c>
      <c r="D71" s="95">
        <v>0</v>
      </c>
      <c r="E71" s="95">
        <v>0</v>
      </c>
      <c r="F71" s="95">
        <v>0</v>
      </c>
      <c r="G71" s="95">
        <v>0</v>
      </c>
      <c r="H71" s="95">
        <v>0</v>
      </c>
      <c r="I71" s="95">
        <v>0</v>
      </c>
      <c r="J71" s="95">
        <v>0</v>
      </c>
      <c r="K71" s="95">
        <v>0</v>
      </c>
      <c r="L71" s="95">
        <v>0</v>
      </c>
      <c r="M71" s="95">
        <v>0</v>
      </c>
      <c r="N71" s="95">
        <v>0</v>
      </c>
      <c r="O71" s="95">
        <v>0</v>
      </c>
      <c r="P71" s="95">
        <v>0</v>
      </c>
      <c r="Q71" s="95">
        <v>0</v>
      </c>
      <c r="R71" s="95">
        <v>0</v>
      </c>
      <c r="S71" s="95">
        <v>0</v>
      </c>
      <c r="T71" s="95">
        <v>0</v>
      </c>
      <c r="U71" s="95">
        <v>0</v>
      </c>
      <c r="V71" s="95">
        <v>0</v>
      </c>
      <c r="W71" s="95">
        <v>0</v>
      </c>
      <c r="X71" s="95">
        <v>0</v>
      </c>
      <c r="Y71" s="95">
        <v>0</v>
      </c>
      <c r="Z71" s="95">
        <v>0</v>
      </c>
      <c r="AA71" s="95">
        <v>0</v>
      </c>
      <c r="AB71" s="96"/>
      <c r="AC71" s="97"/>
      <c r="AD71" s="97"/>
      <c r="AE71" s="97"/>
      <c r="AF71" s="98"/>
      <c r="AG71" s="98"/>
      <c r="AH71" s="98"/>
      <c r="AI71" s="99">
        <v>209</v>
      </c>
      <c r="AJ71" s="100">
        <v>520</v>
      </c>
      <c r="AK71" s="95">
        <v>546</v>
      </c>
      <c r="AL71" s="100">
        <v>1000</v>
      </c>
      <c r="AM71" s="95">
        <v>755</v>
      </c>
      <c r="AN71" s="95">
        <v>829</v>
      </c>
      <c r="AO71" s="95">
        <v>688</v>
      </c>
      <c r="AP71" s="95">
        <v>658</v>
      </c>
      <c r="AQ71" s="95">
        <v>941</v>
      </c>
      <c r="AR71" s="95">
        <v>823</v>
      </c>
      <c r="AS71" s="100">
        <f t="shared" ref="AS71:BM71" si="46">SUM(AS66:AS70)</f>
        <v>1000</v>
      </c>
      <c r="AT71" s="95">
        <f t="shared" si="46"/>
        <v>688</v>
      </c>
      <c r="AU71" s="95">
        <f t="shared" si="46"/>
        <v>725</v>
      </c>
      <c r="AV71" s="95">
        <f t="shared" si="46"/>
        <v>581</v>
      </c>
      <c r="AW71" s="95">
        <f t="shared" si="46"/>
        <v>809</v>
      </c>
      <c r="AX71" s="95">
        <f t="shared" si="46"/>
        <v>748</v>
      </c>
      <c r="AY71" s="95">
        <f t="shared" si="46"/>
        <v>688</v>
      </c>
      <c r="AZ71" s="95">
        <f t="shared" si="46"/>
        <v>855</v>
      </c>
      <c r="BA71" s="100">
        <f t="shared" si="46"/>
        <v>705</v>
      </c>
      <c r="BB71" s="100">
        <f t="shared" si="46"/>
        <v>239</v>
      </c>
      <c r="BC71" s="95">
        <f t="shared" si="46"/>
        <v>944</v>
      </c>
      <c r="BD71" s="95">
        <f t="shared" si="46"/>
        <v>851</v>
      </c>
      <c r="BE71" s="95">
        <v>484</v>
      </c>
      <c r="BF71" s="95">
        <f>SUM(BF66:BF70)</f>
        <v>397</v>
      </c>
      <c r="BG71" s="95">
        <f t="shared" si="46"/>
        <v>961</v>
      </c>
      <c r="BH71" s="66" t="s">
        <v>128</v>
      </c>
      <c r="BI71" s="95">
        <f t="shared" si="46"/>
        <v>180</v>
      </c>
      <c r="BJ71" s="95">
        <f>SUM(BJ66+BJ68+BJ69+BJ70)</f>
        <v>93</v>
      </c>
      <c r="BK71" s="95">
        <f>SUM(BK66:BK70)</f>
        <v>367</v>
      </c>
      <c r="BL71" s="95">
        <f>SUM(BL66+BL68+BL69+BL70)</f>
        <v>180</v>
      </c>
      <c r="BM71" s="95">
        <f t="shared" si="46"/>
        <v>650</v>
      </c>
      <c r="BN71" s="95">
        <f t="shared" ref="BN71:BZ71" si="47">SUM(BN66:BN70)</f>
        <v>448</v>
      </c>
      <c r="BO71" s="95">
        <f t="shared" si="47"/>
        <v>555</v>
      </c>
      <c r="BP71" s="95">
        <f t="shared" si="47"/>
        <v>0</v>
      </c>
      <c r="BQ71" s="95">
        <f t="shared" si="47"/>
        <v>0</v>
      </c>
      <c r="BR71" s="95">
        <f t="shared" si="47"/>
        <v>0</v>
      </c>
      <c r="BS71" s="95">
        <f t="shared" si="47"/>
        <v>0</v>
      </c>
      <c r="BT71" s="95">
        <f t="shared" si="47"/>
        <v>0</v>
      </c>
      <c r="BU71" s="95">
        <f t="shared" si="47"/>
        <v>0</v>
      </c>
      <c r="BV71" s="95">
        <f t="shared" si="47"/>
        <v>0</v>
      </c>
      <c r="BW71" s="95">
        <f t="shared" si="47"/>
        <v>0</v>
      </c>
      <c r="BX71" s="95">
        <f t="shared" si="47"/>
        <v>0</v>
      </c>
      <c r="BY71" s="95">
        <f t="shared" si="47"/>
        <v>0</v>
      </c>
      <c r="BZ71" s="95">
        <f t="shared" si="47"/>
        <v>0</v>
      </c>
      <c r="CA71" s="101"/>
    </row>
    <row r="72" spans="1:79" x14ac:dyDescent="0.25">
      <c r="A72" s="60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73"/>
      <c r="AK72" s="61"/>
      <c r="AL72" s="73"/>
      <c r="AM72" s="61"/>
      <c r="AN72" s="61"/>
      <c r="AO72" s="61"/>
      <c r="AP72" s="61"/>
      <c r="AQ72" s="61"/>
      <c r="AR72" s="61"/>
      <c r="AS72" s="73"/>
      <c r="AT72" s="61"/>
      <c r="AU72" s="61"/>
      <c r="AV72" s="61"/>
      <c r="AW72" s="61"/>
      <c r="AX72" s="61"/>
      <c r="AY72" s="61"/>
      <c r="AZ72" s="61"/>
      <c r="BA72" s="73"/>
      <c r="BB72" s="73"/>
      <c r="BC72" s="61"/>
      <c r="BD72" s="61"/>
      <c r="BE72" s="61"/>
      <c r="BF72" s="61"/>
      <c r="BG72" s="61"/>
      <c r="BH72" s="60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</row>
    <row r="73" spans="1:79" s="59" customFormat="1" x14ac:dyDescent="0.25">
      <c r="A73" s="103" t="s">
        <v>175</v>
      </c>
      <c r="B73" s="104"/>
      <c r="C73" s="105">
        <v>43831</v>
      </c>
      <c r="D73" s="105">
        <v>43862</v>
      </c>
      <c r="E73" s="105">
        <v>43891</v>
      </c>
      <c r="F73" s="105">
        <v>43922</v>
      </c>
      <c r="G73" s="105">
        <v>43952</v>
      </c>
      <c r="H73" s="105">
        <v>43983</v>
      </c>
      <c r="I73" s="105">
        <v>44013</v>
      </c>
      <c r="J73" s="105">
        <v>44044</v>
      </c>
      <c r="K73" s="105">
        <v>44075</v>
      </c>
      <c r="L73" s="105">
        <v>44105</v>
      </c>
      <c r="M73" s="105">
        <v>44136</v>
      </c>
      <c r="N73" s="105">
        <v>44166</v>
      </c>
      <c r="O73" s="104">
        <v>0</v>
      </c>
      <c r="P73" s="105">
        <v>44197</v>
      </c>
      <c r="Q73" s="105">
        <v>44228</v>
      </c>
      <c r="R73" s="105">
        <v>44256</v>
      </c>
      <c r="S73" s="105">
        <v>44287</v>
      </c>
      <c r="T73" s="105">
        <v>44317</v>
      </c>
      <c r="U73" s="105">
        <v>44348</v>
      </c>
      <c r="V73" s="105">
        <v>44378</v>
      </c>
      <c r="W73" s="105">
        <v>44409</v>
      </c>
      <c r="X73" s="105">
        <v>44440</v>
      </c>
      <c r="Y73" s="105">
        <v>44470</v>
      </c>
      <c r="Z73" s="105">
        <v>44501</v>
      </c>
      <c r="AA73" s="105">
        <v>44531</v>
      </c>
      <c r="AB73" s="104"/>
      <c r="AC73" s="105">
        <v>44562</v>
      </c>
      <c r="AD73" s="105">
        <v>44593</v>
      </c>
      <c r="AE73" s="105">
        <v>44621</v>
      </c>
      <c r="AF73" s="105">
        <v>44652</v>
      </c>
      <c r="AG73" s="105">
        <v>44682</v>
      </c>
      <c r="AH73" s="105">
        <v>44713</v>
      </c>
      <c r="AI73" s="105" t="s">
        <v>103</v>
      </c>
      <c r="AJ73" s="106" t="s">
        <v>3</v>
      </c>
      <c r="AK73" s="105" t="s">
        <v>105</v>
      </c>
      <c r="AL73" s="106"/>
      <c r="AM73" s="105">
        <v>44743</v>
      </c>
      <c r="AN73" s="105">
        <v>44774</v>
      </c>
      <c r="AO73" s="105">
        <v>44805</v>
      </c>
      <c r="AP73" s="105">
        <v>44835</v>
      </c>
      <c r="AQ73" s="105">
        <v>44866</v>
      </c>
      <c r="AR73" s="105">
        <v>44896</v>
      </c>
      <c r="AS73" s="107"/>
      <c r="AT73" s="41" t="e">
        <f t="shared" ref="AT73:BD73" ca="1" si="48">AT$4</f>
        <v>#NAME?</v>
      </c>
      <c r="AU73" s="41" t="e">
        <f t="shared" ca="1" si="48"/>
        <v>#NAME?</v>
      </c>
      <c r="AV73" s="41" t="e">
        <f t="shared" ca="1" si="48"/>
        <v>#NAME?</v>
      </c>
      <c r="AW73" s="41" t="e">
        <f t="shared" ca="1" si="48"/>
        <v>#NAME?</v>
      </c>
      <c r="AX73" s="41" t="e">
        <f t="shared" ca="1" si="48"/>
        <v>#NAME?</v>
      </c>
      <c r="AY73" s="41" t="e">
        <f t="shared" ca="1" si="48"/>
        <v>#NAME?</v>
      </c>
      <c r="AZ73" s="41" t="e">
        <f t="shared" ca="1" si="48"/>
        <v>#NAME?</v>
      </c>
      <c r="BA73" s="42" t="str">
        <f t="shared" si="48"/>
        <v>1 - 24 de Ago-23</v>
      </c>
      <c r="BB73" s="42" t="str">
        <f t="shared" si="48"/>
        <v>24 - 31 de Ago-23</v>
      </c>
      <c r="BC73" s="41" t="e">
        <f t="shared" ca="1" si="48"/>
        <v>#NAME?</v>
      </c>
      <c r="BD73" s="41" t="e">
        <f t="shared" ca="1" si="48"/>
        <v>#NAME?</v>
      </c>
      <c r="BE73" s="41"/>
      <c r="BF73" s="41" t="str">
        <f>BF$4</f>
        <v>01 - 15-Out-2023</v>
      </c>
      <c r="BG73" s="41" t="e">
        <f ca="1">BG$4</f>
        <v>#NAME?</v>
      </c>
      <c r="BH73" s="108" t="s">
        <v>176</v>
      </c>
      <c r="BI73" s="109"/>
      <c r="BJ73" s="109"/>
      <c r="BK73" s="63" t="str">
        <f t="shared" ref="BK73:BZ73" si="49">BK$4</f>
        <v>16 - 31-Out-2023</v>
      </c>
      <c r="BL73" s="109"/>
      <c r="BM73" s="63">
        <f t="shared" si="49"/>
        <v>45200</v>
      </c>
      <c r="BN73" s="44" t="e">
        <f t="shared" ca="1" si="49"/>
        <v>#NAME?</v>
      </c>
      <c r="BO73" s="44" t="e">
        <f t="shared" ca="1" si="49"/>
        <v>#NAME?</v>
      </c>
      <c r="BP73" s="58" t="e">
        <f t="shared" ca="1" si="49"/>
        <v>#NAME?</v>
      </c>
      <c r="BQ73" s="58" t="e">
        <f t="shared" ca="1" si="49"/>
        <v>#NAME?</v>
      </c>
      <c r="BR73" s="58" t="e">
        <f t="shared" ca="1" si="49"/>
        <v>#NAME?</v>
      </c>
      <c r="BS73" s="58" t="e">
        <f t="shared" ca="1" si="49"/>
        <v>#NAME?</v>
      </c>
      <c r="BT73" s="58" t="e">
        <f t="shared" ca="1" si="49"/>
        <v>#NAME?</v>
      </c>
      <c r="BU73" s="58" t="e">
        <f t="shared" ca="1" si="49"/>
        <v>#NAME?</v>
      </c>
      <c r="BV73" s="58" t="e">
        <f t="shared" ca="1" si="49"/>
        <v>#NAME?</v>
      </c>
      <c r="BW73" s="58" t="e">
        <f t="shared" ca="1" si="49"/>
        <v>#NAME?</v>
      </c>
      <c r="BX73" s="58" t="e">
        <f t="shared" ca="1" si="49"/>
        <v>#NAME?</v>
      </c>
      <c r="BY73" s="58" t="e">
        <f t="shared" ca="1" si="49"/>
        <v>#NAME?</v>
      </c>
      <c r="BZ73" s="58" t="e">
        <f t="shared" ca="1" si="49"/>
        <v>#NAME?</v>
      </c>
    </row>
    <row r="74" spans="1:79" s="24" customFormat="1" x14ac:dyDescent="0.25">
      <c r="A74" s="18" t="s">
        <v>177</v>
      </c>
      <c r="B74" s="110" t="s">
        <v>178</v>
      </c>
      <c r="C74" s="33">
        <v>0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42</v>
      </c>
      <c r="M74" s="33">
        <v>34</v>
      </c>
      <c r="N74" s="33">
        <v>41</v>
      </c>
      <c r="O74" s="110" t="s">
        <v>178</v>
      </c>
      <c r="P74" s="33">
        <v>35</v>
      </c>
      <c r="Q74" s="33">
        <v>23</v>
      </c>
      <c r="R74" s="33">
        <v>15</v>
      </c>
      <c r="S74" s="33">
        <v>16</v>
      </c>
      <c r="T74" s="33">
        <v>9</v>
      </c>
      <c r="U74" s="33">
        <v>23</v>
      </c>
      <c r="V74" s="33">
        <v>23</v>
      </c>
      <c r="W74" s="33">
        <v>18</v>
      </c>
      <c r="X74" s="33">
        <v>32</v>
      </c>
      <c r="Y74" s="33">
        <v>21</v>
      </c>
      <c r="Z74" s="33">
        <v>24</v>
      </c>
      <c r="AA74" s="33">
        <v>29</v>
      </c>
      <c r="AB74" s="110"/>
      <c r="AC74" s="33">
        <v>35</v>
      </c>
      <c r="AD74" s="33">
        <v>31</v>
      </c>
      <c r="AE74" s="33">
        <v>34</v>
      </c>
      <c r="AF74" s="33">
        <v>35</v>
      </c>
      <c r="AG74" s="33">
        <v>26</v>
      </c>
      <c r="AH74" s="33">
        <v>36</v>
      </c>
      <c r="AI74" s="33">
        <v>4</v>
      </c>
      <c r="AJ74" s="33"/>
      <c r="AK74" s="33">
        <v>19</v>
      </c>
      <c r="AL74" s="33"/>
      <c r="AM74" s="33">
        <v>23</v>
      </c>
      <c r="AN74" s="33">
        <v>27</v>
      </c>
      <c r="AO74" s="33">
        <v>22</v>
      </c>
      <c r="AP74" s="33">
        <v>11</v>
      </c>
      <c r="AQ74" s="33">
        <v>85</v>
      </c>
      <c r="AR74" s="33">
        <v>76</v>
      </c>
      <c r="AS74" s="111" t="s">
        <v>178</v>
      </c>
      <c r="AT74" s="33">
        <v>34</v>
      </c>
      <c r="AU74" s="33">
        <v>20</v>
      </c>
      <c r="AV74" s="33">
        <v>29</v>
      </c>
      <c r="AW74" s="33">
        <v>27</v>
      </c>
      <c r="AX74" s="33">
        <v>22</v>
      </c>
      <c r="AY74" s="33">
        <v>28</v>
      </c>
      <c r="AZ74" s="33">
        <v>27</v>
      </c>
      <c r="BA74" s="33">
        <v>16</v>
      </c>
      <c r="BB74" s="33">
        <f t="shared" ref="BB74:BB79" si="50">BC74-BA74</f>
        <v>4</v>
      </c>
      <c r="BC74" s="33">
        <v>20</v>
      </c>
      <c r="BD74" s="33">
        <v>30</v>
      </c>
      <c r="BE74" s="33"/>
      <c r="BF74" s="33">
        <v>10</v>
      </c>
      <c r="BG74" s="33">
        <v>23</v>
      </c>
      <c r="BH74" s="112" t="s">
        <v>177</v>
      </c>
      <c r="BI74" s="113"/>
      <c r="BJ74" s="146" t="s">
        <v>178</v>
      </c>
      <c r="BK74" s="33">
        <f t="shared" ref="BK74:BK79" si="51">BG74-BF74</f>
        <v>13</v>
      </c>
      <c r="BL74" s="113"/>
      <c r="BM74" s="33">
        <f t="shared" ref="BM74:BM79" si="52">BG74</f>
        <v>23</v>
      </c>
      <c r="BN74" s="114">
        <v>18</v>
      </c>
      <c r="BO74" s="33">
        <v>19</v>
      </c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</row>
    <row r="75" spans="1:79" s="24" customFormat="1" x14ac:dyDescent="0.25">
      <c r="A75" s="29" t="s">
        <v>179</v>
      </c>
      <c r="B75" s="110" t="s">
        <v>180</v>
      </c>
      <c r="C75" s="33">
        <v>0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745</v>
      </c>
      <c r="M75" s="33">
        <v>683</v>
      </c>
      <c r="N75" s="33">
        <v>688</v>
      </c>
      <c r="O75" s="110" t="s">
        <v>180</v>
      </c>
      <c r="P75" s="33">
        <v>725</v>
      </c>
      <c r="Q75" s="33">
        <v>557</v>
      </c>
      <c r="R75" s="33">
        <v>411</v>
      </c>
      <c r="S75" s="33">
        <v>420</v>
      </c>
      <c r="T75" s="33">
        <v>424</v>
      </c>
      <c r="U75" s="33">
        <v>472</v>
      </c>
      <c r="V75" s="33">
        <v>454</v>
      </c>
      <c r="W75" s="33">
        <v>562</v>
      </c>
      <c r="X75" s="33">
        <v>661</v>
      </c>
      <c r="Y75" s="33">
        <v>568</v>
      </c>
      <c r="Z75" s="33">
        <v>541</v>
      </c>
      <c r="AA75" s="33">
        <v>628</v>
      </c>
      <c r="AB75" s="110"/>
      <c r="AC75" s="33">
        <v>777</v>
      </c>
      <c r="AD75" s="33">
        <v>541</v>
      </c>
      <c r="AE75" s="33">
        <v>639</v>
      </c>
      <c r="AF75" s="33">
        <v>730</v>
      </c>
      <c r="AG75" s="33">
        <v>521</v>
      </c>
      <c r="AH75" s="33">
        <v>582</v>
      </c>
      <c r="AI75" s="33">
        <v>109</v>
      </c>
      <c r="AJ75" s="33"/>
      <c r="AK75" s="33">
        <v>233</v>
      </c>
      <c r="AL75" s="33"/>
      <c r="AM75" s="33">
        <v>342</v>
      </c>
      <c r="AN75" s="33">
        <v>459</v>
      </c>
      <c r="AO75" s="33">
        <v>463</v>
      </c>
      <c r="AP75" s="33">
        <v>483</v>
      </c>
      <c r="AQ75" s="33">
        <v>484</v>
      </c>
      <c r="AR75" s="33">
        <v>489</v>
      </c>
      <c r="AS75" s="111" t="s">
        <v>180</v>
      </c>
      <c r="AT75" s="33">
        <v>534</v>
      </c>
      <c r="AU75" s="33">
        <v>512</v>
      </c>
      <c r="AV75" s="33">
        <v>868</v>
      </c>
      <c r="AW75" s="33">
        <v>925</v>
      </c>
      <c r="AX75" s="33">
        <v>769</v>
      </c>
      <c r="AY75" s="33">
        <v>463</v>
      </c>
      <c r="AZ75" s="33">
        <v>571</v>
      </c>
      <c r="BA75" s="33">
        <v>452</v>
      </c>
      <c r="BB75" s="33">
        <f t="shared" si="50"/>
        <v>164</v>
      </c>
      <c r="BC75" s="33">
        <v>616</v>
      </c>
      <c r="BD75" s="33">
        <v>681</v>
      </c>
      <c r="BE75" s="33"/>
      <c r="BF75" s="33">
        <v>323</v>
      </c>
      <c r="BG75" s="33">
        <v>760</v>
      </c>
      <c r="BH75" s="112" t="s">
        <v>179</v>
      </c>
      <c r="BI75" s="113"/>
      <c r="BJ75" s="146" t="s">
        <v>180</v>
      </c>
      <c r="BK75" s="33">
        <f t="shared" si="51"/>
        <v>437</v>
      </c>
      <c r="BL75" s="113"/>
      <c r="BM75" s="33">
        <f t="shared" si="52"/>
        <v>760</v>
      </c>
      <c r="BN75" s="114">
        <v>927</v>
      </c>
      <c r="BO75" s="33">
        <v>895</v>
      </c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</row>
    <row r="76" spans="1:79" s="24" customFormat="1" x14ac:dyDescent="0.25">
      <c r="A76" s="29" t="s">
        <v>181</v>
      </c>
      <c r="B76" s="110" t="s">
        <v>182</v>
      </c>
      <c r="C76" s="33">
        <v>0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1293</v>
      </c>
      <c r="M76" s="33">
        <v>1393</v>
      </c>
      <c r="N76" s="33">
        <v>1265</v>
      </c>
      <c r="O76" s="110" t="s">
        <v>182</v>
      </c>
      <c r="P76" s="33">
        <v>1402</v>
      </c>
      <c r="Q76" s="33">
        <v>1079</v>
      </c>
      <c r="R76" s="33">
        <v>881</v>
      </c>
      <c r="S76" s="33">
        <v>881</v>
      </c>
      <c r="T76" s="33">
        <v>1095</v>
      </c>
      <c r="U76" s="33">
        <v>1076</v>
      </c>
      <c r="V76" s="33">
        <v>874</v>
      </c>
      <c r="W76" s="33">
        <v>1329</v>
      </c>
      <c r="X76" s="33">
        <v>1352</v>
      </c>
      <c r="Y76" s="33">
        <v>1246</v>
      </c>
      <c r="Z76" s="33">
        <v>1369</v>
      </c>
      <c r="AA76" s="33">
        <v>1734</v>
      </c>
      <c r="AB76" s="110"/>
      <c r="AC76" s="33">
        <v>1759</v>
      </c>
      <c r="AD76" s="33">
        <v>1480</v>
      </c>
      <c r="AE76" s="33">
        <v>2161</v>
      </c>
      <c r="AF76" s="33">
        <v>2131</v>
      </c>
      <c r="AG76" s="33">
        <v>1780</v>
      </c>
      <c r="AH76" s="33">
        <v>1459</v>
      </c>
      <c r="AI76" s="33">
        <v>461</v>
      </c>
      <c r="AJ76" s="33"/>
      <c r="AK76" s="33">
        <v>723</v>
      </c>
      <c r="AL76" s="33"/>
      <c r="AM76" s="33">
        <v>1184</v>
      </c>
      <c r="AN76" s="33">
        <v>1258</v>
      </c>
      <c r="AO76" s="33">
        <v>1450</v>
      </c>
      <c r="AP76" s="33">
        <v>1674</v>
      </c>
      <c r="AQ76" s="33">
        <v>1511</v>
      </c>
      <c r="AR76" s="33">
        <v>1587</v>
      </c>
      <c r="AS76" s="111" t="s">
        <v>182</v>
      </c>
      <c r="AT76" s="33">
        <v>1768</v>
      </c>
      <c r="AU76" s="33">
        <v>2083</v>
      </c>
      <c r="AV76" s="33">
        <v>2329</v>
      </c>
      <c r="AW76" s="33">
        <v>2582</v>
      </c>
      <c r="AX76" s="33">
        <v>2180</v>
      </c>
      <c r="AY76" s="33">
        <v>1516</v>
      </c>
      <c r="AZ76" s="33">
        <v>1750</v>
      </c>
      <c r="BA76" s="33">
        <v>1327</v>
      </c>
      <c r="BB76" s="33">
        <f t="shared" si="50"/>
        <v>382</v>
      </c>
      <c r="BC76" s="33">
        <v>1709</v>
      </c>
      <c r="BD76" s="33">
        <v>1717</v>
      </c>
      <c r="BE76" s="33"/>
      <c r="BF76" s="33">
        <v>875</v>
      </c>
      <c r="BG76" s="33">
        <v>2051</v>
      </c>
      <c r="BH76" s="112" t="s">
        <v>181</v>
      </c>
      <c r="BI76" s="113"/>
      <c r="BJ76" s="146" t="s">
        <v>182</v>
      </c>
      <c r="BK76" s="33">
        <f t="shared" si="51"/>
        <v>1176</v>
      </c>
      <c r="BL76" s="113"/>
      <c r="BM76" s="33">
        <f t="shared" si="52"/>
        <v>2051</v>
      </c>
      <c r="BN76" s="114">
        <v>1993</v>
      </c>
      <c r="BO76" s="33">
        <v>2101</v>
      </c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</row>
    <row r="77" spans="1:79" s="24" customFormat="1" x14ac:dyDescent="0.25">
      <c r="A77" s="29" t="s">
        <v>183</v>
      </c>
      <c r="B77" s="110" t="s">
        <v>184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649</v>
      </c>
      <c r="M77" s="33">
        <v>835</v>
      </c>
      <c r="N77" s="33">
        <v>1228</v>
      </c>
      <c r="O77" s="110" t="s">
        <v>184</v>
      </c>
      <c r="P77" s="33">
        <v>1428</v>
      </c>
      <c r="Q77" s="33">
        <v>1336</v>
      </c>
      <c r="R77" s="33">
        <v>1063</v>
      </c>
      <c r="S77" s="33">
        <v>1004</v>
      </c>
      <c r="T77" s="33">
        <v>1378</v>
      </c>
      <c r="U77" s="33">
        <v>1628</v>
      </c>
      <c r="V77" s="33">
        <v>1424</v>
      </c>
      <c r="W77" s="33">
        <v>1474</v>
      </c>
      <c r="X77" s="33">
        <v>1585</v>
      </c>
      <c r="Y77" s="33">
        <v>1679</v>
      </c>
      <c r="Z77" s="33">
        <v>2074</v>
      </c>
      <c r="AA77" s="33">
        <v>2791</v>
      </c>
      <c r="AB77" s="110"/>
      <c r="AC77" s="33">
        <v>2946</v>
      </c>
      <c r="AD77" s="33">
        <v>2127</v>
      </c>
      <c r="AE77" s="33">
        <v>2449</v>
      </c>
      <c r="AF77" s="33">
        <v>2368</v>
      </c>
      <c r="AG77" s="33">
        <v>2863</v>
      </c>
      <c r="AH77" s="33">
        <v>3156</v>
      </c>
      <c r="AI77" s="33">
        <v>992</v>
      </c>
      <c r="AJ77" s="33"/>
      <c r="AK77" s="33">
        <v>1797</v>
      </c>
      <c r="AL77" s="33"/>
      <c r="AM77" s="33">
        <v>2789</v>
      </c>
      <c r="AN77" s="33">
        <v>3094</v>
      </c>
      <c r="AO77" s="33">
        <v>3070</v>
      </c>
      <c r="AP77" s="33">
        <v>3175</v>
      </c>
      <c r="AQ77" s="33">
        <v>3524</v>
      </c>
      <c r="AR77" s="33">
        <v>3746</v>
      </c>
      <c r="AS77" s="111" t="s">
        <v>184</v>
      </c>
      <c r="AT77" s="33">
        <v>3826</v>
      </c>
      <c r="AU77" s="33">
        <v>3920</v>
      </c>
      <c r="AV77" s="33">
        <v>4441</v>
      </c>
      <c r="AW77" s="33">
        <v>3758</v>
      </c>
      <c r="AX77" s="33">
        <v>3257</v>
      </c>
      <c r="AY77" s="33">
        <v>2959</v>
      </c>
      <c r="AZ77" s="33">
        <v>2744</v>
      </c>
      <c r="BA77" s="33">
        <v>2009</v>
      </c>
      <c r="BB77" s="33">
        <f t="shared" si="50"/>
        <v>632</v>
      </c>
      <c r="BC77" s="33">
        <v>2641</v>
      </c>
      <c r="BD77" s="33">
        <v>2881</v>
      </c>
      <c r="BE77" s="33"/>
      <c r="BF77" s="33">
        <v>1459</v>
      </c>
      <c r="BG77" s="33">
        <v>2960</v>
      </c>
      <c r="BH77" s="112" t="s">
        <v>183</v>
      </c>
      <c r="BI77" s="113"/>
      <c r="BJ77" s="146" t="s">
        <v>184</v>
      </c>
      <c r="BK77" s="33">
        <f t="shared" si="51"/>
        <v>1501</v>
      </c>
      <c r="BL77" s="113"/>
      <c r="BM77" s="33">
        <f t="shared" si="52"/>
        <v>2960</v>
      </c>
      <c r="BN77" s="114">
        <v>2384</v>
      </c>
      <c r="BO77" s="33">
        <v>2591</v>
      </c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</row>
    <row r="78" spans="1:79" s="24" customFormat="1" x14ac:dyDescent="0.25">
      <c r="A78" s="29" t="s">
        <v>185</v>
      </c>
      <c r="B78" s="110" t="s">
        <v>186</v>
      </c>
      <c r="C78" s="33">
        <v>0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46</v>
      </c>
      <c r="M78" s="33">
        <v>19</v>
      </c>
      <c r="N78" s="33">
        <v>126</v>
      </c>
      <c r="O78" s="110" t="s">
        <v>186</v>
      </c>
      <c r="P78" s="33">
        <v>29</v>
      </c>
      <c r="Q78" s="33">
        <v>15</v>
      </c>
      <c r="R78" s="33">
        <v>151</v>
      </c>
      <c r="S78" s="33">
        <v>68</v>
      </c>
      <c r="T78" s="33">
        <v>51</v>
      </c>
      <c r="U78" s="33">
        <v>12</v>
      </c>
      <c r="V78" s="33">
        <v>87</v>
      </c>
      <c r="W78" s="33">
        <v>40</v>
      </c>
      <c r="X78" s="33">
        <v>39</v>
      </c>
      <c r="Y78" s="33">
        <v>10</v>
      </c>
      <c r="Z78" s="33">
        <v>6</v>
      </c>
      <c r="AA78" s="33">
        <v>6</v>
      </c>
      <c r="AB78" s="110"/>
      <c r="AC78" s="33">
        <v>25</v>
      </c>
      <c r="AD78" s="33">
        <v>47</v>
      </c>
      <c r="AE78" s="33">
        <v>3</v>
      </c>
      <c r="AF78" s="33">
        <v>8</v>
      </c>
      <c r="AG78" s="33">
        <v>4</v>
      </c>
      <c r="AH78" s="33">
        <v>22</v>
      </c>
      <c r="AI78" s="33">
        <v>39</v>
      </c>
      <c r="AJ78" s="33"/>
      <c r="AK78" s="33">
        <v>96</v>
      </c>
      <c r="AL78" s="33"/>
      <c r="AM78" s="33">
        <v>135</v>
      </c>
      <c r="AN78" s="33">
        <v>45</v>
      </c>
      <c r="AO78" s="33">
        <v>29</v>
      </c>
      <c r="AP78" s="33">
        <v>19</v>
      </c>
      <c r="AQ78" s="33">
        <v>33</v>
      </c>
      <c r="AR78" s="33">
        <v>35</v>
      </c>
      <c r="AS78" s="111" t="s">
        <v>186</v>
      </c>
      <c r="AT78" s="33">
        <v>38</v>
      </c>
      <c r="AU78" s="33">
        <v>6</v>
      </c>
      <c r="AV78" s="33">
        <v>9</v>
      </c>
      <c r="AW78" s="33">
        <v>12</v>
      </c>
      <c r="AX78" s="33">
        <v>11</v>
      </c>
      <c r="AY78" s="33">
        <v>110</v>
      </c>
      <c r="AZ78" s="33">
        <v>33</v>
      </c>
      <c r="BA78" s="33">
        <v>9</v>
      </c>
      <c r="BB78" s="33">
        <f t="shared" si="50"/>
        <v>15</v>
      </c>
      <c r="BC78" s="33">
        <v>24</v>
      </c>
      <c r="BD78" s="33">
        <v>57</v>
      </c>
      <c r="BE78" s="33"/>
      <c r="BF78" s="33">
        <v>16</v>
      </c>
      <c r="BG78" s="33">
        <v>32</v>
      </c>
      <c r="BH78" s="112" t="s">
        <v>185</v>
      </c>
      <c r="BI78" s="113"/>
      <c r="BJ78" s="146" t="s">
        <v>186</v>
      </c>
      <c r="BK78" s="33">
        <f t="shared" si="51"/>
        <v>16</v>
      </c>
      <c r="BL78" s="113"/>
      <c r="BM78" s="33">
        <f t="shared" si="52"/>
        <v>32</v>
      </c>
      <c r="BN78" s="114">
        <v>17</v>
      </c>
      <c r="BO78" s="33">
        <v>59</v>
      </c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</row>
    <row r="79" spans="1:79" s="24" customFormat="1" x14ac:dyDescent="0.25">
      <c r="A79" s="29" t="s">
        <v>187</v>
      </c>
      <c r="B79" s="115" t="s">
        <v>188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106</v>
      </c>
      <c r="M79" s="33">
        <v>114</v>
      </c>
      <c r="N79" s="33">
        <v>141</v>
      </c>
      <c r="O79" s="115" t="s">
        <v>188</v>
      </c>
      <c r="P79" s="33">
        <v>107</v>
      </c>
      <c r="Q79" s="33">
        <v>90</v>
      </c>
      <c r="R79" s="33">
        <v>152</v>
      </c>
      <c r="S79" s="33">
        <v>185</v>
      </c>
      <c r="T79" s="33">
        <v>146</v>
      </c>
      <c r="U79" s="33">
        <v>176</v>
      </c>
      <c r="V79" s="33">
        <v>557</v>
      </c>
      <c r="W79" s="33">
        <v>172</v>
      </c>
      <c r="X79" s="33">
        <v>150</v>
      </c>
      <c r="Y79" s="33">
        <v>410</v>
      </c>
      <c r="Z79" s="33">
        <v>121</v>
      </c>
      <c r="AA79" s="33">
        <v>186</v>
      </c>
      <c r="AB79" s="110"/>
      <c r="AC79" s="33">
        <v>100</v>
      </c>
      <c r="AD79" s="33">
        <v>93</v>
      </c>
      <c r="AE79" s="33">
        <v>90</v>
      </c>
      <c r="AF79" s="33">
        <v>132</v>
      </c>
      <c r="AG79" s="33">
        <v>8</v>
      </c>
      <c r="AH79" s="33">
        <v>20</v>
      </c>
      <c r="AI79" s="33">
        <v>0</v>
      </c>
      <c r="AJ79" s="33"/>
      <c r="AK79" s="33">
        <v>12</v>
      </c>
      <c r="AL79" s="33"/>
      <c r="AM79" s="33">
        <v>12</v>
      </c>
      <c r="AN79" s="33">
        <v>138</v>
      </c>
      <c r="AO79" s="33">
        <v>157</v>
      </c>
      <c r="AP79" s="33">
        <v>157</v>
      </c>
      <c r="AQ79" s="33">
        <v>121</v>
      </c>
      <c r="AR79" s="33">
        <v>249</v>
      </c>
      <c r="AS79" s="116" t="s">
        <v>188</v>
      </c>
      <c r="AT79" s="33">
        <v>199</v>
      </c>
      <c r="AU79" s="33">
        <v>178</v>
      </c>
      <c r="AV79" s="33">
        <v>178</v>
      </c>
      <c r="AW79" s="33">
        <v>173</v>
      </c>
      <c r="AX79" s="33">
        <v>188</v>
      </c>
      <c r="AY79" s="33">
        <v>264</v>
      </c>
      <c r="AZ79" s="33">
        <v>233</v>
      </c>
      <c r="BA79" s="33">
        <v>168</v>
      </c>
      <c r="BB79" s="33">
        <f t="shared" si="50"/>
        <v>80</v>
      </c>
      <c r="BC79" s="33">
        <v>248</v>
      </c>
      <c r="BD79" s="33">
        <v>239</v>
      </c>
      <c r="BE79" s="33"/>
      <c r="BF79" s="33">
        <v>136</v>
      </c>
      <c r="BG79" s="33">
        <v>262</v>
      </c>
      <c r="BH79" s="112" t="s">
        <v>187</v>
      </c>
      <c r="BI79" s="113"/>
      <c r="BJ79" s="146" t="s">
        <v>188</v>
      </c>
      <c r="BK79" s="33">
        <f t="shared" si="51"/>
        <v>126</v>
      </c>
      <c r="BL79" s="113"/>
      <c r="BM79" s="33">
        <f t="shared" si="52"/>
        <v>262</v>
      </c>
      <c r="BN79" s="114">
        <v>383</v>
      </c>
      <c r="BO79" s="33">
        <v>165</v>
      </c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</row>
    <row r="80" spans="1:79" s="102" customFormat="1" x14ac:dyDescent="0.25">
      <c r="A80" s="117" t="s">
        <v>128</v>
      </c>
      <c r="B80" s="118"/>
      <c r="C80" s="119">
        <v>0</v>
      </c>
      <c r="D80" s="119">
        <v>0</v>
      </c>
      <c r="E80" s="119">
        <v>0</v>
      </c>
      <c r="F80" s="119">
        <v>0</v>
      </c>
      <c r="G80" s="119">
        <v>0</v>
      </c>
      <c r="H80" s="119">
        <v>0</v>
      </c>
      <c r="I80" s="119">
        <v>0</v>
      </c>
      <c r="J80" s="119">
        <v>0</v>
      </c>
      <c r="K80" s="119">
        <v>0</v>
      </c>
      <c r="L80" s="119">
        <v>2881</v>
      </c>
      <c r="M80" s="119">
        <v>3078</v>
      </c>
      <c r="N80" s="119">
        <v>3489</v>
      </c>
      <c r="O80" s="118"/>
      <c r="P80" s="119">
        <v>3726</v>
      </c>
      <c r="Q80" s="119">
        <v>3100</v>
      </c>
      <c r="R80" s="119">
        <v>2673</v>
      </c>
      <c r="S80" s="119">
        <v>2574</v>
      </c>
      <c r="T80" s="119">
        <v>3103</v>
      </c>
      <c r="U80" s="119">
        <v>3387</v>
      </c>
      <c r="V80" s="119">
        <v>3419</v>
      </c>
      <c r="W80" s="119">
        <v>3595</v>
      </c>
      <c r="X80" s="119">
        <v>3819</v>
      </c>
      <c r="Y80" s="119">
        <v>3934</v>
      </c>
      <c r="Z80" s="119">
        <v>4135</v>
      </c>
      <c r="AA80" s="119">
        <v>5374</v>
      </c>
      <c r="AB80" s="118"/>
      <c r="AC80" s="119">
        <v>5642</v>
      </c>
      <c r="AD80" s="119">
        <v>4319</v>
      </c>
      <c r="AE80" s="119">
        <v>5376</v>
      </c>
      <c r="AF80" s="119">
        <v>5404</v>
      </c>
      <c r="AG80" s="119">
        <v>5202</v>
      </c>
      <c r="AH80" s="119">
        <v>5275</v>
      </c>
      <c r="AI80" s="119">
        <v>1605</v>
      </c>
      <c r="AJ80" s="119">
        <v>0</v>
      </c>
      <c r="AK80" s="119">
        <v>2880</v>
      </c>
      <c r="AL80" s="119"/>
      <c r="AM80" s="119">
        <v>4485</v>
      </c>
      <c r="AN80" s="119">
        <v>5021</v>
      </c>
      <c r="AO80" s="119">
        <v>5191</v>
      </c>
      <c r="AP80" s="119">
        <v>5519</v>
      </c>
      <c r="AQ80" s="119">
        <v>5758</v>
      </c>
      <c r="AR80" s="119">
        <v>6182</v>
      </c>
      <c r="AS80" s="120"/>
      <c r="AT80" s="68">
        <f t="shared" ref="AT80:BZ80" si="53">SUM(AT74:AT79)</f>
        <v>6399</v>
      </c>
      <c r="AU80" s="68">
        <f t="shared" si="53"/>
        <v>6719</v>
      </c>
      <c r="AV80" s="68">
        <f t="shared" si="53"/>
        <v>7854</v>
      </c>
      <c r="AW80" s="68">
        <f t="shared" si="53"/>
        <v>7477</v>
      </c>
      <c r="AX80" s="68">
        <f t="shared" si="53"/>
        <v>6427</v>
      </c>
      <c r="AY80" s="68">
        <f t="shared" si="53"/>
        <v>5340</v>
      </c>
      <c r="AZ80" s="68">
        <f t="shared" si="53"/>
        <v>5358</v>
      </c>
      <c r="BA80" s="68">
        <f t="shared" si="53"/>
        <v>3981</v>
      </c>
      <c r="BB80" s="68">
        <f t="shared" si="53"/>
        <v>1277</v>
      </c>
      <c r="BC80" s="68">
        <f t="shared" si="53"/>
        <v>5258</v>
      </c>
      <c r="BD80" s="68">
        <f t="shared" si="53"/>
        <v>5605</v>
      </c>
      <c r="BE80" s="68"/>
      <c r="BF80" s="68">
        <f>SUM(BF74:BF79)</f>
        <v>2819</v>
      </c>
      <c r="BG80" s="68">
        <f t="shared" si="53"/>
        <v>6088</v>
      </c>
      <c r="BH80" s="121" t="s">
        <v>128</v>
      </c>
      <c r="BI80" s="120"/>
      <c r="BJ80" s="120"/>
      <c r="BK80" s="68">
        <f>SUM(BK74:BK79)</f>
        <v>3269</v>
      </c>
      <c r="BL80" s="120"/>
      <c r="BM80" s="68">
        <f t="shared" si="53"/>
        <v>6088</v>
      </c>
      <c r="BN80" s="68">
        <f t="shared" si="53"/>
        <v>5722</v>
      </c>
      <c r="BO80" s="68">
        <f t="shared" si="53"/>
        <v>5830</v>
      </c>
      <c r="BP80" s="68">
        <f t="shared" si="53"/>
        <v>0</v>
      </c>
      <c r="BQ80" s="68">
        <f t="shared" si="53"/>
        <v>0</v>
      </c>
      <c r="BR80" s="68">
        <f t="shared" si="53"/>
        <v>0</v>
      </c>
      <c r="BS80" s="68">
        <f t="shared" si="53"/>
        <v>0</v>
      </c>
      <c r="BT80" s="68">
        <f t="shared" si="53"/>
        <v>0</v>
      </c>
      <c r="BU80" s="68">
        <f t="shared" si="53"/>
        <v>0</v>
      </c>
      <c r="BV80" s="68">
        <f t="shared" si="53"/>
        <v>0</v>
      </c>
      <c r="BW80" s="68">
        <f t="shared" si="53"/>
        <v>0</v>
      </c>
      <c r="BX80" s="68">
        <f t="shared" si="53"/>
        <v>0</v>
      </c>
      <c r="BY80" s="68">
        <f t="shared" si="53"/>
        <v>0</v>
      </c>
      <c r="BZ80" s="68">
        <f t="shared" si="53"/>
        <v>0</v>
      </c>
    </row>
    <row r="81" spans="1:78" x14ac:dyDescent="0.25">
      <c r="A81" s="60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73"/>
      <c r="AK81" s="61"/>
      <c r="AL81" s="73"/>
      <c r="AM81" s="61"/>
      <c r="AN81" s="61"/>
      <c r="AO81" s="61"/>
      <c r="AP81" s="61"/>
      <c r="AQ81" s="61"/>
      <c r="AR81" s="61"/>
      <c r="AS81" s="73"/>
      <c r="AT81" s="61"/>
      <c r="AU81" s="61"/>
      <c r="AV81" s="61"/>
      <c r="AW81" s="61"/>
      <c r="AX81" s="61"/>
      <c r="AY81" s="61"/>
      <c r="AZ81" s="61"/>
      <c r="BA81" s="73"/>
      <c r="BB81" s="73"/>
      <c r="BC81" s="61"/>
      <c r="BD81" s="61"/>
      <c r="BE81" s="61"/>
      <c r="BF81" s="61"/>
      <c r="BG81" s="61"/>
      <c r="BH81" s="60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</row>
    <row r="82" spans="1:78" s="59" customFormat="1" x14ac:dyDescent="0.25">
      <c r="A82" s="39" t="s">
        <v>189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1" t="s">
        <v>103</v>
      </c>
      <c r="AJ82" s="42" t="s">
        <v>3</v>
      </c>
      <c r="AK82" s="41" t="s">
        <v>105</v>
      </c>
      <c r="AL82" s="42" t="s">
        <v>3</v>
      </c>
      <c r="AM82" s="41">
        <v>44743</v>
      </c>
      <c r="AN82" s="41">
        <v>44774</v>
      </c>
      <c r="AO82" s="41">
        <v>44805</v>
      </c>
      <c r="AP82" s="41">
        <v>44835</v>
      </c>
      <c r="AQ82" s="41">
        <v>44866</v>
      </c>
      <c r="AR82" s="41">
        <v>44896</v>
      </c>
      <c r="AS82" s="42" t="s">
        <v>3</v>
      </c>
      <c r="AT82" s="41" t="e">
        <f t="shared" ref="AT82:BD82" ca="1" si="54">AT$4</f>
        <v>#NAME?</v>
      </c>
      <c r="AU82" s="41" t="e">
        <f t="shared" ca="1" si="54"/>
        <v>#NAME?</v>
      </c>
      <c r="AV82" s="41" t="e">
        <f t="shared" ca="1" si="54"/>
        <v>#NAME?</v>
      </c>
      <c r="AW82" s="41" t="e">
        <f t="shared" ca="1" si="54"/>
        <v>#NAME?</v>
      </c>
      <c r="AX82" s="41" t="e">
        <f t="shared" ca="1" si="54"/>
        <v>#NAME?</v>
      </c>
      <c r="AY82" s="41" t="e">
        <f t="shared" ca="1" si="54"/>
        <v>#NAME?</v>
      </c>
      <c r="AZ82" s="41" t="e">
        <f t="shared" ca="1" si="54"/>
        <v>#NAME?</v>
      </c>
      <c r="BA82" s="42" t="str">
        <f t="shared" si="54"/>
        <v>1 - 24 de Ago-23</v>
      </c>
      <c r="BB82" s="42" t="str">
        <f t="shared" si="54"/>
        <v>24 - 31 de Ago-23</v>
      </c>
      <c r="BC82" s="41" t="e">
        <f t="shared" ca="1" si="54"/>
        <v>#NAME?</v>
      </c>
      <c r="BD82" s="41" t="e">
        <f t="shared" ca="1" si="54"/>
        <v>#NAME?</v>
      </c>
      <c r="BE82" s="12" t="s">
        <v>109</v>
      </c>
      <c r="BF82" s="41" t="str">
        <f>BF$4</f>
        <v>01 - 15-Out-2023</v>
      </c>
      <c r="BG82" s="41" t="e">
        <f ca="1">BG$4</f>
        <v>#NAME?</v>
      </c>
      <c r="BH82" s="108" t="s">
        <v>190</v>
      </c>
      <c r="BI82" s="109"/>
      <c r="BJ82" s="109"/>
      <c r="BK82" s="63" t="str">
        <f t="shared" ref="BK82:BZ82" si="55">BK$4</f>
        <v>16 - 31-Out-2023</v>
      </c>
      <c r="BL82" s="109"/>
      <c r="BM82" s="63">
        <f t="shared" si="55"/>
        <v>45200</v>
      </c>
      <c r="BN82" s="44" t="e">
        <f t="shared" ca="1" si="55"/>
        <v>#NAME?</v>
      </c>
      <c r="BO82" s="44" t="e">
        <f t="shared" ca="1" si="55"/>
        <v>#NAME?</v>
      </c>
      <c r="BP82" s="58" t="e">
        <f t="shared" ca="1" si="55"/>
        <v>#NAME?</v>
      </c>
      <c r="BQ82" s="58" t="e">
        <f t="shared" ca="1" si="55"/>
        <v>#NAME?</v>
      </c>
      <c r="BR82" s="58" t="e">
        <f t="shared" ca="1" si="55"/>
        <v>#NAME?</v>
      </c>
      <c r="BS82" s="58" t="e">
        <f t="shared" ca="1" si="55"/>
        <v>#NAME?</v>
      </c>
      <c r="BT82" s="58" t="e">
        <f t="shared" ca="1" si="55"/>
        <v>#NAME?</v>
      </c>
      <c r="BU82" s="58" t="e">
        <f t="shared" ca="1" si="55"/>
        <v>#NAME?</v>
      </c>
      <c r="BV82" s="58" t="e">
        <f t="shared" ca="1" si="55"/>
        <v>#NAME?</v>
      </c>
      <c r="BW82" s="58" t="e">
        <f t="shared" ca="1" si="55"/>
        <v>#NAME?</v>
      </c>
      <c r="BX82" s="58" t="e">
        <f t="shared" ca="1" si="55"/>
        <v>#NAME?</v>
      </c>
      <c r="BY82" s="58" t="e">
        <f t="shared" ca="1" si="55"/>
        <v>#NAME?</v>
      </c>
      <c r="BZ82" s="58" t="e">
        <f t="shared" ca="1" si="55"/>
        <v>#NAME?</v>
      </c>
    </row>
    <row r="83" spans="1:78" s="24" customFormat="1" x14ac:dyDescent="0.25">
      <c r="A83" s="29" t="s">
        <v>170</v>
      </c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3">
        <v>0</v>
      </c>
      <c r="AJ83" s="31"/>
      <c r="AK83" s="31">
        <v>0</v>
      </c>
      <c r="AL83" s="31">
        <v>80</v>
      </c>
      <c r="AM83" s="31">
        <v>0</v>
      </c>
      <c r="AN83" s="31">
        <v>40</v>
      </c>
      <c r="AO83" s="31">
        <v>100</v>
      </c>
      <c r="AP83" s="31">
        <v>80</v>
      </c>
      <c r="AQ83" s="31">
        <v>40</v>
      </c>
      <c r="AR83" s="31">
        <v>100</v>
      </c>
      <c r="AS83" s="31">
        <v>80</v>
      </c>
      <c r="AT83" s="31">
        <v>80</v>
      </c>
      <c r="AU83" s="31">
        <v>80</v>
      </c>
      <c r="AV83" s="31">
        <v>120</v>
      </c>
      <c r="AW83" s="31">
        <v>80</v>
      </c>
      <c r="AX83" s="31">
        <v>168</v>
      </c>
      <c r="AY83" s="31">
        <v>120</v>
      </c>
      <c r="AZ83" s="31">
        <v>96</v>
      </c>
      <c r="BA83" s="31">
        <v>96</v>
      </c>
      <c r="BB83" s="31">
        <v>0</v>
      </c>
      <c r="BC83" s="31">
        <v>96</v>
      </c>
      <c r="BD83" s="31">
        <v>100</v>
      </c>
      <c r="BE83" s="31">
        <v>39</v>
      </c>
      <c r="BF83" s="31">
        <v>44</v>
      </c>
      <c r="BG83" s="31">
        <f>BF83+BK83</f>
        <v>88</v>
      </c>
      <c r="BH83" s="124" t="s">
        <v>170</v>
      </c>
      <c r="BI83" s="125"/>
      <c r="BJ83" s="125"/>
      <c r="BK83" s="31">
        <v>44</v>
      </c>
      <c r="BL83" s="125"/>
      <c r="BM83" s="31">
        <f>BG83</f>
        <v>88</v>
      </c>
      <c r="BN83" s="45">
        <v>40</v>
      </c>
      <c r="BO83" s="31">
        <v>80</v>
      </c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</row>
    <row r="84" spans="1:78" s="24" customFormat="1" hidden="1" x14ac:dyDescent="0.25">
      <c r="A84" s="29" t="s">
        <v>171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3">
        <v>80</v>
      </c>
      <c r="AJ84" s="31">
        <v>200</v>
      </c>
      <c r="AK84" s="31">
        <v>180</v>
      </c>
      <c r="AL84" s="31">
        <v>200</v>
      </c>
      <c r="AM84" s="31">
        <v>260</v>
      </c>
      <c r="AN84" s="31">
        <v>270</v>
      </c>
      <c r="AO84" s="31">
        <v>252</v>
      </c>
      <c r="AP84" s="31">
        <v>240</v>
      </c>
      <c r="AQ84" s="31">
        <v>240</v>
      </c>
      <c r="AR84" s="31">
        <v>264</v>
      </c>
      <c r="AS84" s="31">
        <v>200</v>
      </c>
      <c r="AT84" s="31">
        <v>264</v>
      </c>
      <c r="AU84" s="31">
        <v>240</v>
      </c>
      <c r="AV84" s="31">
        <v>276</v>
      </c>
      <c r="AW84" s="31">
        <v>216</v>
      </c>
      <c r="AX84" s="31">
        <v>276</v>
      </c>
      <c r="AY84" s="31">
        <v>252</v>
      </c>
      <c r="AZ84" s="31">
        <v>252</v>
      </c>
      <c r="BA84" s="31">
        <v>216</v>
      </c>
      <c r="BB84" s="31">
        <v>50</v>
      </c>
      <c r="BC84" s="31">
        <v>266</v>
      </c>
      <c r="BD84" s="31">
        <v>252</v>
      </c>
      <c r="BE84" s="31">
        <v>97</v>
      </c>
      <c r="BF84" s="31">
        <v>120</v>
      </c>
      <c r="BG84" s="31">
        <v>252</v>
      </c>
      <c r="BH84" s="124"/>
      <c r="BI84" s="125"/>
      <c r="BJ84" s="125"/>
      <c r="BK84" s="31"/>
      <c r="BL84" s="125"/>
      <c r="BM84" s="31"/>
      <c r="BN84" s="45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</row>
    <row r="85" spans="1:78" s="24" customFormat="1" x14ac:dyDescent="0.25">
      <c r="A85" s="29" t="s">
        <v>191</v>
      </c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3">
        <v>80</v>
      </c>
      <c r="AJ85" s="31">
        <v>200</v>
      </c>
      <c r="AK85" s="31">
        <v>180</v>
      </c>
      <c r="AL85" s="31">
        <v>200</v>
      </c>
      <c r="AM85" s="31">
        <v>260</v>
      </c>
      <c r="AN85" s="31">
        <v>270</v>
      </c>
      <c r="AO85" s="31">
        <v>250</v>
      </c>
      <c r="AP85" s="31">
        <v>250</v>
      </c>
      <c r="AQ85" s="31">
        <v>240</v>
      </c>
      <c r="AR85" s="31">
        <v>270</v>
      </c>
      <c r="AS85" s="31">
        <v>200</v>
      </c>
      <c r="AT85" s="31">
        <v>260</v>
      </c>
      <c r="AU85" s="31">
        <v>200</v>
      </c>
      <c r="AV85" s="31">
        <v>230</v>
      </c>
      <c r="AW85" s="31">
        <v>200</v>
      </c>
      <c r="AX85" s="31">
        <v>230</v>
      </c>
      <c r="AY85" s="31">
        <v>210</v>
      </c>
      <c r="AZ85" s="31">
        <v>210</v>
      </c>
      <c r="BA85" s="31">
        <v>180</v>
      </c>
      <c r="BB85" s="31">
        <v>50</v>
      </c>
      <c r="BC85" s="31">
        <v>230</v>
      </c>
      <c r="BD85" s="31">
        <v>210</v>
      </c>
      <c r="BE85" s="31">
        <v>97</v>
      </c>
      <c r="BF85" s="31">
        <v>100</v>
      </c>
      <c r="BG85" s="31">
        <f>BF85+BK85</f>
        <v>220</v>
      </c>
      <c r="BH85" s="124" t="s">
        <v>191</v>
      </c>
      <c r="BI85" s="125"/>
      <c r="BJ85" s="125"/>
      <c r="BK85" s="31">
        <v>120</v>
      </c>
      <c r="BL85" s="125"/>
      <c r="BM85" s="31">
        <f>BG85</f>
        <v>220</v>
      </c>
      <c r="BN85" s="45">
        <v>40</v>
      </c>
      <c r="BO85" s="31">
        <v>16</v>
      </c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</row>
    <row r="86" spans="1:78" s="24" customFormat="1" x14ac:dyDescent="0.25">
      <c r="A86" s="29" t="s">
        <v>173</v>
      </c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3">
        <v>120</v>
      </c>
      <c r="AJ86" s="31"/>
      <c r="AK86" s="31">
        <v>400</v>
      </c>
      <c r="AL86" s="31">
        <v>400</v>
      </c>
      <c r="AM86" s="31">
        <v>520</v>
      </c>
      <c r="AN86" s="31">
        <v>460</v>
      </c>
      <c r="AO86" s="31">
        <v>420</v>
      </c>
      <c r="AP86" s="31">
        <v>400</v>
      </c>
      <c r="AQ86" s="31">
        <v>400</v>
      </c>
      <c r="AR86" s="31">
        <v>440</v>
      </c>
      <c r="AS86" s="31">
        <v>400</v>
      </c>
      <c r="AT86" s="31">
        <v>440</v>
      </c>
      <c r="AU86" s="31">
        <v>480</v>
      </c>
      <c r="AV86" s="31">
        <v>540</v>
      </c>
      <c r="AW86" s="31">
        <v>440</v>
      </c>
      <c r="AX86" s="31">
        <v>460</v>
      </c>
      <c r="AY86" s="31">
        <v>420</v>
      </c>
      <c r="AZ86" s="31">
        <v>420</v>
      </c>
      <c r="BA86" s="31">
        <v>360</v>
      </c>
      <c r="BB86" s="31">
        <v>100</v>
      </c>
      <c r="BC86" s="31">
        <v>460</v>
      </c>
      <c r="BD86" s="31">
        <v>440</v>
      </c>
      <c r="BE86" s="31">
        <v>194</v>
      </c>
      <c r="BF86" s="31">
        <v>200</v>
      </c>
      <c r="BG86" s="31">
        <f>BF86+BK86</f>
        <v>440</v>
      </c>
      <c r="BH86" s="124" t="s">
        <v>173</v>
      </c>
      <c r="BI86" s="125"/>
      <c r="BJ86" s="125"/>
      <c r="BK86" s="31">
        <v>240</v>
      </c>
      <c r="BL86" s="125"/>
      <c r="BM86" s="31">
        <f>BG86</f>
        <v>440</v>
      </c>
      <c r="BN86" s="45">
        <v>140</v>
      </c>
      <c r="BO86" s="31">
        <v>131</v>
      </c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</row>
    <row r="87" spans="1:78" s="24" customFormat="1" x14ac:dyDescent="0.25">
      <c r="A87" s="29" t="s">
        <v>174</v>
      </c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3">
        <v>25</v>
      </c>
      <c r="AJ87" s="31">
        <v>120</v>
      </c>
      <c r="AK87" s="31">
        <v>75</v>
      </c>
      <c r="AL87" s="31">
        <v>120</v>
      </c>
      <c r="AM87" s="31">
        <v>100</v>
      </c>
      <c r="AN87" s="31">
        <v>120</v>
      </c>
      <c r="AO87" s="31">
        <v>150</v>
      </c>
      <c r="AP87" s="31">
        <v>120</v>
      </c>
      <c r="AQ87" s="31">
        <v>120</v>
      </c>
      <c r="AR87" s="31">
        <v>150</v>
      </c>
      <c r="AS87" s="31">
        <v>120</v>
      </c>
      <c r="AT87" s="31">
        <v>140</v>
      </c>
      <c r="AU87" s="31">
        <v>120</v>
      </c>
      <c r="AV87" s="31">
        <v>150</v>
      </c>
      <c r="AW87" s="31">
        <v>120</v>
      </c>
      <c r="AX87" s="31">
        <v>245</v>
      </c>
      <c r="AY87" s="31">
        <v>175</v>
      </c>
      <c r="AZ87" s="31">
        <v>120</v>
      </c>
      <c r="BA87" s="31">
        <v>120</v>
      </c>
      <c r="BB87" s="31">
        <v>0</v>
      </c>
      <c r="BC87" s="31">
        <v>120</v>
      </c>
      <c r="BD87" s="31">
        <v>150</v>
      </c>
      <c r="BE87" s="31">
        <v>58</v>
      </c>
      <c r="BF87" s="31">
        <v>60</v>
      </c>
      <c r="BG87" s="31">
        <f>BF87+BK87</f>
        <v>120</v>
      </c>
      <c r="BH87" s="124" t="s">
        <v>174</v>
      </c>
      <c r="BI87" s="125"/>
      <c r="BJ87" s="125"/>
      <c r="BK87" s="31">
        <v>60</v>
      </c>
      <c r="BL87" s="125"/>
      <c r="BM87" s="31">
        <f>BG87</f>
        <v>120</v>
      </c>
      <c r="BN87" s="45">
        <v>60</v>
      </c>
      <c r="BO87" s="31">
        <v>50</v>
      </c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</row>
    <row r="88" spans="1:78" s="102" customFormat="1" x14ac:dyDescent="0.25">
      <c r="A88" s="66" t="s">
        <v>128</v>
      </c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7">
        <v>305</v>
      </c>
      <c r="AJ88" s="100">
        <v>520</v>
      </c>
      <c r="AK88" s="95">
        <v>835</v>
      </c>
      <c r="AL88" s="100">
        <v>1000</v>
      </c>
      <c r="AM88" s="95">
        <v>1140</v>
      </c>
      <c r="AN88" s="95">
        <v>1160</v>
      </c>
      <c r="AO88" s="95">
        <v>1172</v>
      </c>
      <c r="AP88" s="95">
        <v>1090</v>
      </c>
      <c r="AQ88" s="95">
        <v>1040</v>
      </c>
      <c r="AR88" s="95">
        <v>1224</v>
      </c>
      <c r="AS88" s="100">
        <f t="shared" ref="AS88:BZ88" si="56">SUM(AS83:AS87)</f>
        <v>1000</v>
      </c>
      <c r="AT88" s="95">
        <f t="shared" si="56"/>
        <v>1184</v>
      </c>
      <c r="AU88" s="95">
        <f t="shared" si="56"/>
        <v>1120</v>
      </c>
      <c r="AV88" s="95">
        <f t="shared" si="56"/>
        <v>1316</v>
      </c>
      <c r="AW88" s="95">
        <f t="shared" si="56"/>
        <v>1056</v>
      </c>
      <c r="AX88" s="95">
        <f t="shared" si="56"/>
        <v>1379</v>
      </c>
      <c r="AY88" s="95">
        <f t="shared" si="56"/>
        <v>1177</v>
      </c>
      <c r="AZ88" s="95">
        <f t="shared" si="56"/>
        <v>1098</v>
      </c>
      <c r="BA88" s="100">
        <f t="shared" si="56"/>
        <v>972</v>
      </c>
      <c r="BB88" s="100">
        <f t="shared" si="56"/>
        <v>200</v>
      </c>
      <c r="BC88" s="95">
        <f t="shared" si="56"/>
        <v>1172</v>
      </c>
      <c r="BD88" s="95">
        <f>SUM(BD83:BD87)</f>
        <v>1152</v>
      </c>
      <c r="BE88" s="95">
        <v>484</v>
      </c>
      <c r="BF88" s="95">
        <f>SUM(BF83:BF87)</f>
        <v>524</v>
      </c>
      <c r="BG88" s="95">
        <f t="shared" si="56"/>
        <v>1120</v>
      </c>
      <c r="BH88" s="117" t="s">
        <v>128</v>
      </c>
      <c r="BI88" s="128"/>
      <c r="BJ88" s="128"/>
      <c r="BK88" s="95">
        <f>SUM(BK83:BK87)</f>
        <v>464</v>
      </c>
      <c r="BL88" s="128"/>
      <c r="BM88" s="95">
        <f t="shared" si="56"/>
        <v>868</v>
      </c>
      <c r="BN88" s="95">
        <f t="shared" si="56"/>
        <v>280</v>
      </c>
      <c r="BO88" s="95">
        <f t="shared" si="56"/>
        <v>277</v>
      </c>
      <c r="BP88" s="95">
        <f t="shared" si="56"/>
        <v>0</v>
      </c>
      <c r="BQ88" s="95">
        <f t="shared" si="56"/>
        <v>0</v>
      </c>
      <c r="BR88" s="95">
        <f t="shared" si="56"/>
        <v>0</v>
      </c>
      <c r="BS88" s="95">
        <f t="shared" si="56"/>
        <v>0</v>
      </c>
      <c r="BT88" s="95">
        <f t="shared" si="56"/>
        <v>0</v>
      </c>
      <c r="BU88" s="95">
        <f t="shared" si="56"/>
        <v>0</v>
      </c>
      <c r="BV88" s="95">
        <f t="shared" si="56"/>
        <v>0</v>
      </c>
      <c r="BW88" s="95">
        <f t="shared" si="56"/>
        <v>0</v>
      </c>
      <c r="BX88" s="95">
        <f t="shared" si="56"/>
        <v>0</v>
      </c>
      <c r="BY88" s="95">
        <f t="shared" si="56"/>
        <v>0</v>
      </c>
      <c r="BZ88" s="95">
        <f t="shared" si="56"/>
        <v>0</v>
      </c>
    </row>
    <row r="89" spans="1:78" x14ac:dyDescent="0.25">
      <c r="A89" s="60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73"/>
      <c r="AK89" s="61"/>
      <c r="AL89" s="73"/>
      <c r="AM89" s="61"/>
      <c r="AN89" s="61"/>
      <c r="AO89" s="61"/>
      <c r="AP89" s="61"/>
      <c r="AQ89" s="61"/>
      <c r="AR89" s="61"/>
      <c r="AS89" s="73"/>
      <c r="AT89" s="61"/>
      <c r="AU89" s="61"/>
      <c r="AV89" s="61"/>
      <c r="AW89" s="61"/>
      <c r="AX89" s="61"/>
      <c r="AY89" s="61"/>
      <c r="AZ89" s="61"/>
      <c r="BA89" s="73"/>
      <c r="BB89" s="73"/>
      <c r="BC89" s="61"/>
      <c r="BD89" s="61"/>
      <c r="BE89" s="61"/>
      <c r="BF89" s="61"/>
      <c r="BG89" s="61"/>
      <c r="BH89" s="60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</row>
    <row r="90" spans="1:78" s="59" customFormat="1" x14ac:dyDescent="0.25">
      <c r="A90" s="103" t="s">
        <v>192</v>
      </c>
      <c r="B90" s="104"/>
      <c r="C90" s="105">
        <v>43831</v>
      </c>
      <c r="D90" s="105">
        <v>43862</v>
      </c>
      <c r="E90" s="105">
        <v>43891</v>
      </c>
      <c r="F90" s="105">
        <v>43922</v>
      </c>
      <c r="G90" s="105">
        <v>43952</v>
      </c>
      <c r="H90" s="105">
        <v>43983</v>
      </c>
      <c r="I90" s="105">
        <v>44013</v>
      </c>
      <c r="J90" s="105">
        <v>44044</v>
      </c>
      <c r="K90" s="105">
        <v>44075</v>
      </c>
      <c r="L90" s="105">
        <v>44105</v>
      </c>
      <c r="M90" s="105">
        <v>44136</v>
      </c>
      <c r="N90" s="105">
        <v>44166</v>
      </c>
      <c r="O90" s="104"/>
      <c r="P90" s="105">
        <v>44197</v>
      </c>
      <c r="Q90" s="105">
        <v>44228</v>
      </c>
      <c r="R90" s="105">
        <v>44256</v>
      </c>
      <c r="S90" s="105">
        <v>44287</v>
      </c>
      <c r="T90" s="105">
        <v>44317</v>
      </c>
      <c r="U90" s="105">
        <v>44348</v>
      </c>
      <c r="V90" s="105">
        <v>44378</v>
      </c>
      <c r="W90" s="105">
        <v>44409</v>
      </c>
      <c r="X90" s="105">
        <v>44440</v>
      </c>
      <c r="Y90" s="105">
        <v>44470</v>
      </c>
      <c r="Z90" s="105">
        <v>44501</v>
      </c>
      <c r="AA90" s="105">
        <v>44531</v>
      </c>
      <c r="AB90" s="104"/>
      <c r="AC90" s="105">
        <v>44562</v>
      </c>
      <c r="AD90" s="105">
        <v>44593</v>
      </c>
      <c r="AE90" s="105">
        <v>44621</v>
      </c>
      <c r="AF90" s="105">
        <v>44652</v>
      </c>
      <c r="AG90" s="105">
        <v>44682</v>
      </c>
      <c r="AH90" s="105">
        <v>44713</v>
      </c>
      <c r="AI90" s="105" t="s">
        <v>103</v>
      </c>
      <c r="AJ90" s="106" t="s">
        <v>3</v>
      </c>
      <c r="AK90" s="105" t="s">
        <v>105</v>
      </c>
      <c r="AL90" s="106"/>
      <c r="AM90" s="105">
        <v>44743</v>
      </c>
      <c r="AN90" s="105">
        <v>44774</v>
      </c>
      <c r="AO90" s="105">
        <v>44805</v>
      </c>
      <c r="AP90" s="105">
        <v>44835</v>
      </c>
      <c r="AQ90" s="105">
        <v>44866</v>
      </c>
      <c r="AR90" s="105">
        <v>44896</v>
      </c>
      <c r="AS90" s="107"/>
      <c r="AT90" s="41" t="e">
        <f t="shared" ref="AT90:BD90" ca="1" si="57">AT$4</f>
        <v>#NAME?</v>
      </c>
      <c r="AU90" s="41" t="e">
        <f t="shared" ca="1" si="57"/>
        <v>#NAME?</v>
      </c>
      <c r="AV90" s="41" t="e">
        <f t="shared" ca="1" si="57"/>
        <v>#NAME?</v>
      </c>
      <c r="AW90" s="41" t="e">
        <f t="shared" ca="1" si="57"/>
        <v>#NAME?</v>
      </c>
      <c r="AX90" s="41" t="e">
        <f t="shared" ca="1" si="57"/>
        <v>#NAME?</v>
      </c>
      <c r="AY90" s="41" t="e">
        <f t="shared" ca="1" si="57"/>
        <v>#NAME?</v>
      </c>
      <c r="AZ90" s="41" t="e">
        <f t="shared" ca="1" si="57"/>
        <v>#NAME?</v>
      </c>
      <c r="BA90" s="42" t="str">
        <f t="shared" si="57"/>
        <v>1 - 24 de Ago-23</v>
      </c>
      <c r="BB90" s="42" t="str">
        <f t="shared" si="57"/>
        <v>24 - 31 de Ago-23</v>
      </c>
      <c r="BC90" s="41" t="e">
        <f t="shared" ca="1" si="57"/>
        <v>#NAME?</v>
      </c>
      <c r="BD90" s="41" t="e">
        <f t="shared" ca="1" si="57"/>
        <v>#NAME?</v>
      </c>
      <c r="BE90" s="107"/>
      <c r="BF90" s="41" t="str">
        <f>BF$4</f>
        <v>01 - 15-Out-2023</v>
      </c>
      <c r="BG90" s="41" t="e">
        <f ca="1">BG$4</f>
        <v>#NAME?</v>
      </c>
      <c r="BH90" s="108" t="s">
        <v>193</v>
      </c>
      <c r="BI90" s="109"/>
      <c r="BJ90" s="109"/>
      <c r="BK90" s="63" t="str">
        <f t="shared" ref="BK90:BZ90" si="58">BK$4</f>
        <v>16 - 31-Out-2023</v>
      </c>
      <c r="BL90" s="109"/>
      <c r="BM90" s="63">
        <f t="shared" si="58"/>
        <v>45200</v>
      </c>
      <c r="BN90" s="44" t="e">
        <f t="shared" ca="1" si="58"/>
        <v>#NAME?</v>
      </c>
      <c r="BO90" s="44" t="e">
        <f t="shared" ca="1" si="58"/>
        <v>#NAME?</v>
      </c>
      <c r="BP90" s="58" t="e">
        <f t="shared" ca="1" si="58"/>
        <v>#NAME?</v>
      </c>
      <c r="BQ90" s="58" t="e">
        <f t="shared" ca="1" si="58"/>
        <v>#NAME?</v>
      </c>
      <c r="BR90" s="58" t="e">
        <f t="shared" ca="1" si="58"/>
        <v>#NAME?</v>
      </c>
      <c r="BS90" s="58" t="e">
        <f t="shared" ca="1" si="58"/>
        <v>#NAME?</v>
      </c>
      <c r="BT90" s="58" t="e">
        <f t="shared" ca="1" si="58"/>
        <v>#NAME?</v>
      </c>
      <c r="BU90" s="58" t="e">
        <f t="shared" ca="1" si="58"/>
        <v>#NAME?</v>
      </c>
      <c r="BV90" s="58" t="e">
        <f t="shared" ca="1" si="58"/>
        <v>#NAME?</v>
      </c>
      <c r="BW90" s="58" t="e">
        <f t="shared" ca="1" si="58"/>
        <v>#NAME?</v>
      </c>
      <c r="BX90" s="58" t="e">
        <f t="shared" ca="1" si="58"/>
        <v>#NAME?</v>
      </c>
      <c r="BY90" s="58" t="e">
        <f t="shared" ca="1" si="58"/>
        <v>#NAME?</v>
      </c>
      <c r="BZ90" s="58" t="e">
        <f t="shared" ca="1" si="58"/>
        <v>#NAME?</v>
      </c>
    </row>
    <row r="91" spans="1:78" s="24" customFormat="1" x14ac:dyDescent="0.25">
      <c r="A91" s="129" t="s">
        <v>194</v>
      </c>
      <c r="B91" s="130"/>
      <c r="C91" s="131">
        <v>0</v>
      </c>
      <c r="D91" s="131">
        <v>0</v>
      </c>
      <c r="E91" s="131">
        <v>0</v>
      </c>
      <c r="F91" s="131">
        <v>0</v>
      </c>
      <c r="G91" s="131">
        <v>0</v>
      </c>
      <c r="H91" s="131">
        <v>7624</v>
      </c>
      <c r="I91" s="131">
        <v>10106</v>
      </c>
      <c r="J91" s="131">
        <v>10797</v>
      </c>
      <c r="K91" s="131">
        <v>8549</v>
      </c>
      <c r="L91" s="131">
        <v>8082</v>
      </c>
      <c r="M91" s="131">
        <v>6125</v>
      </c>
      <c r="N91" s="131">
        <v>6757</v>
      </c>
      <c r="O91" s="130"/>
      <c r="P91" s="131">
        <v>8361</v>
      </c>
      <c r="Q91" s="131">
        <v>8428</v>
      </c>
      <c r="R91" s="131">
        <v>9228</v>
      </c>
      <c r="S91" s="131">
        <v>8309</v>
      </c>
      <c r="T91" s="131">
        <v>8306</v>
      </c>
      <c r="U91" s="131">
        <v>8907</v>
      </c>
      <c r="V91" s="131">
        <v>9390</v>
      </c>
      <c r="W91" s="131">
        <v>11187</v>
      </c>
      <c r="X91" s="131">
        <v>10548</v>
      </c>
      <c r="Y91" s="131">
        <v>9055</v>
      </c>
      <c r="Z91" s="131">
        <v>9691</v>
      </c>
      <c r="AA91" s="131">
        <v>11865</v>
      </c>
      <c r="AB91" s="130"/>
      <c r="AC91" s="131">
        <v>13437</v>
      </c>
      <c r="AD91" s="131">
        <v>10814</v>
      </c>
      <c r="AE91" s="131">
        <v>15040</v>
      </c>
      <c r="AF91" s="131">
        <v>13933</v>
      </c>
      <c r="AG91" s="131">
        <v>14920</v>
      </c>
      <c r="AH91" s="131">
        <v>13553</v>
      </c>
      <c r="AI91" s="131">
        <v>4560</v>
      </c>
      <c r="AJ91" s="131"/>
      <c r="AK91" s="130">
        <v>10006</v>
      </c>
      <c r="AL91" s="131"/>
      <c r="AM91" s="131">
        <v>14566</v>
      </c>
      <c r="AN91" s="131">
        <v>14403</v>
      </c>
      <c r="AO91" s="131">
        <v>14090</v>
      </c>
      <c r="AP91" s="131">
        <v>15231</v>
      </c>
      <c r="AQ91" s="131">
        <v>15784</v>
      </c>
      <c r="AR91" s="131">
        <v>16156</v>
      </c>
      <c r="AS91" s="125"/>
      <c r="AT91" s="31">
        <v>14859</v>
      </c>
      <c r="AU91" s="31">
        <v>13353</v>
      </c>
      <c r="AV91" s="31">
        <v>13717</v>
      </c>
      <c r="AW91" s="31">
        <v>14920</v>
      </c>
      <c r="AX91" s="31">
        <v>13539</v>
      </c>
      <c r="AY91" s="31">
        <v>9483</v>
      </c>
      <c r="AZ91" s="31">
        <v>10654</v>
      </c>
      <c r="BA91" s="31">
        <v>10840</v>
      </c>
      <c r="BB91" s="31">
        <f t="shared" ref="BB91:BB96" si="59">BC91-BA91</f>
        <v>913</v>
      </c>
      <c r="BC91" s="31">
        <v>11753</v>
      </c>
      <c r="BD91" s="31">
        <v>10424</v>
      </c>
      <c r="BE91" s="125"/>
      <c r="BF91" s="31">
        <v>6609</v>
      </c>
      <c r="BG91" s="31">
        <v>14773</v>
      </c>
      <c r="BH91" s="124" t="s">
        <v>195</v>
      </c>
      <c r="BI91" s="125"/>
      <c r="BJ91" s="125"/>
      <c r="BK91" s="31">
        <f>BG91-BF91</f>
        <v>8164</v>
      </c>
      <c r="BL91" s="125"/>
      <c r="BM91" s="31">
        <f t="shared" ref="BM91:BM96" si="60">BG91</f>
        <v>14773</v>
      </c>
      <c r="BN91" s="45">
        <v>14465</v>
      </c>
      <c r="BO91" s="31">
        <v>14962</v>
      </c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</row>
    <row r="92" spans="1:78" s="24" customFormat="1" x14ac:dyDescent="0.25">
      <c r="A92" s="129" t="s">
        <v>170</v>
      </c>
      <c r="B92" s="130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0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0"/>
      <c r="AC92" s="131"/>
      <c r="AD92" s="131"/>
      <c r="AE92" s="131"/>
      <c r="AF92" s="131"/>
      <c r="AG92" s="131"/>
      <c r="AH92" s="131">
        <v>3</v>
      </c>
      <c r="AI92" s="131">
        <v>0</v>
      </c>
      <c r="AJ92" s="131"/>
      <c r="AK92" s="131">
        <v>3</v>
      </c>
      <c r="AL92" s="131"/>
      <c r="AM92" s="131">
        <v>3</v>
      </c>
      <c r="AN92" s="131">
        <v>5</v>
      </c>
      <c r="AO92" s="131">
        <v>2</v>
      </c>
      <c r="AP92" s="131">
        <v>6</v>
      </c>
      <c r="AQ92" s="131">
        <v>4</v>
      </c>
      <c r="AR92" s="131">
        <v>1</v>
      </c>
      <c r="AS92" s="125"/>
      <c r="AT92" s="31">
        <v>5</v>
      </c>
      <c r="AU92" s="31">
        <v>8</v>
      </c>
      <c r="AV92" s="31">
        <v>9</v>
      </c>
      <c r="AW92" s="31">
        <v>4</v>
      </c>
      <c r="AX92" s="31">
        <v>16</v>
      </c>
      <c r="AY92" s="31">
        <v>7</v>
      </c>
      <c r="AZ92" s="31">
        <v>10</v>
      </c>
      <c r="BA92" s="31">
        <v>6</v>
      </c>
      <c r="BB92" s="31">
        <f t="shared" si="59"/>
        <v>0</v>
      </c>
      <c r="BC92" s="31">
        <v>6</v>
      </c>
      <c r="BD92" s="31">
        <v>6</v>
      </c>
      <c r="BE92" s="125"/>
      <c r="BF92" s="31">
        <v>8</v>
      </c>
      <c r="BG92" s="31">
        <v>8</v>
      </c>
      <c r="BH92" s="124" t="s">
        <v>170</v>
      </c>
      <c r="BI92" s="125"/>
      <c r="BJ92" s="125"/>
      <c r="BK92" s="31">
        <f>BG92-BF92</f>
        <v>0</v>
      </c>
      <c r="BL92" s="125"/>
      <c r="BM92" s="31">
        <f t="shared" si="60"/>
        <v>8</v>
      </c>
      <c r="BN92" s="45">
        <v>19</v>
      </c>
      <c r="BO92" s="31">
        <v>5</v>
      </c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</row>
    <row r="93" spans="1:78" s="24" customFormat="1" x14ac:dyDescent="0.25">
      <c r="A93" s="129" t="s">
        <v>171</v>
      </c>
      <c r="B93" s="130"/>
      <c r="C93" s="131">
        <v>476</v>
      </c>
      <c r="D93" s="131">
        <v>629</v>
      </c>
      <c r="E93" s="131">
        <v>438</v>
      </c>
      <c r="F93" s="131">
        <v>234</v>
      </c>
      <c r="G93" s="131">
        <v>259</v>
      </c>
      <c r="H93" s="131">
        <v>296</v>
      </c>
      <c r="I93" s="131">
        <v>469</v>
      </c>
      <c r="J93" s="131">
        <v>395</v>
      </c>
      <c r="K93" s="131">
        <v>421</v>
      </c>
      <c r="L93" s="131">
        <v>343</v>
      </c>
      <c r="M93" s="131">
        <v>362</v>
      </c>
      <c r="N93" s="131">
        <v>633</v>
      </c>
      <c r="O93" s="130"/>
      <c r="P93" s="131">
        <v>706</v>
      </c>
      <c r="Q93" s="131">
        <v>556</v>
      </c>
      <c r="R93" s="131">
        <v>318</v>
      </c>
      <c r="S93" s="131">
        <v>229</v>
      </c>
      <c r="T93" s="131">
        <v>271</v>
      </c>
      <c r="U93" s="131">
        <v>283</v>
      </c>
      <c r="V93" s="131">
        <v>294</v>
      </c>
      <c r="W93" s="131">
        <v>551</v>
      </c>
      <c r="X93" s="131">
        <v>560</v>
      </c>
      <c r="Y93" s="131">
        <v>685</v>
      </c>
      <c r="Z93" s="131">
        <v>486</v>
      </c>
      <c r="AA93" s="131">
        <v>522</v>
      </c>
      <c r="AB93" s="130"/>
      <c r="AC93" s="131">
        <v>554</v>
      </c>
      <c r="AD93" s="131">
        <v>298</v>
      </c>
      <c r="AE93" s="131">
        <v>1070</v>
      </c>
      <c r="AF93" s="131">
        <v>664</v>
      </c>
      <c r="AG93" s="131">
        <v>734</v>
      </c>
      <c r="AH93" s="131">
        <v>481</v>
      </c>
      <c r="AI93" s="131">
        <v>118</v>
      </c>
      <c r="AJ93" s="131"/>
      <c r="AK93" s="131">
        <v>351</v>
      </c>
      <c r="AL93" s="131"/>
      <c r="AM93" s="131">
        <v>469</v>
      </c>
      <c r="AN93" s="131">
        <v>741</v>
      </c>
      <c r="AO93" s="131">
        <v>186</v>
      </c>
      <c r="AP93" s="131">
        <v>228</v>
      </c>
      <c r="AQ93" s="131">
        <v>327</v>
      </c>
      <c r="AR93" s="131">
        <v>183</v>
      </c>
      <c r="AS93" s="125"/>
      <c r="AT93" s="31">
        <v>463</v>
      </c>
      <c r="AU93" s="31">
        <v>357</v>
      </c>
      <c r="AV93" s="31">
        <v>302</v>
      </c>
      <c r="AW93" s="31">
        <v>409</v>
      </c>
      <c r="AX93" s="31">
        <v>415</v>
      </c>
      <c r="AY93" s="31">
        <v>398</v>
      </c>
      <c r="AZ93" s="31">
        <v>406</v>
      </c>
      <c r="BA93" s="31">
        <v>353</v>
      </c>
      <c r="BB93" s="31">
        <f t="shared" si="59"/>
        <v>101</v>
      </c>
      <c r="BC93" s="31">
        <v>454</v>
      </c>
      <c r="BD93" s="31">
        <v>438</v>
      </c>
      <c r="BE93" s="125"/>
      <c r="BF93" s="31">
        <v>180</v>
      </c>
      <c r="BG93" s="31">
        <v>234</v>
      </c>
      <c r="BH93" s="124" t="s">
        <v>196</v>
      </c>
      <c r="BI93" s="125"/>
      <c r="BJ93" s="125"/>
      <c r="BK93" s="31">
        <f>(BG93-BF93)+(BG67-BF67)</f>
        <v>251</v>
      </c>
      <c r="BL93" s="125"/>
      <c r="BM93" s="31">
        <f t="shared" si="60"/>
        <v>234</v>
      </c>
      <c r="BN93" s="45">
        <v>624</v>
      </c>
      <c r="BO93" s="31">
        <v>658</v>
      </c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</row>
    <row r="94" spans="1:78" s="24" customFormat="1" x14ac:dyDescent="0.25">
      <c r="A94" s="129" t="s">
        <v>191</v>
      </c>
      <c r="B94" s="130"/>
      <c r="C94" s="131">
        <v>0</v>
      </c>
      <c r="D94" s="131">
        <v>0</v>
      </c>
      <c r="E94" s="131">
        <v>0</v>
      </c>
      <c r="F94" s="131">
        <v>0</v>
      </c>
      <c r="G94" s="131">
        <v>0</v>
      </c>
      <c r="H94" s="131">
        <v>0</v>
      </c>
      <c r="I94" s="131">
        <v>1475</v>
      </c>
      <c r="J94" s="131">
        <v>1561</v>
      </c>
      <c r="K94" s="131">
        <v>1294</v>
      </c>
      <c r="L94" s="131">
        <v>1138</v>
      </c>
      <c r="M94" s="131">
        <v>972</v>
      </c>
      <c r="N94" s="131">
        <v>796</v>
      </c>
      <c r="O94" s="130"/>
      <c r="P94" s="131">
        <v>1342</v>
      </c>
      <c r="Q94" s="131">
        <v>1269</v>
      </c>
      <c r="R94" s="131">
        <v>1448</v>
      </c>
      <c r="S94" s="131">
        <v>991</v>
      </c>
      <c r="T94" s="131">
        <v>1271</v>
      </c>
      <c r="U94" s="131">
        <v>1380</v>
      </c>
      <c r="V94" s="131">
        <v>1606</v>
      </c>
      <c r="W94" s="131">
        <v>1633</v>
      </c>
      <c r="X94" s="131">
        <v>1612</v>
      </c>
      <c r="Y94" s="131">
        <v>1562</v>
      </c>
      <c r="Z94" s="131">
        <v>1482</v>
      </c>
      <c r="AA94" s="131">
        <v>1968</v>
      </c>
      <c r="AB94" s="130"/>
      <c r="AC94" s="131">
        <v>1860</v>
      </c>
      <c r="AD94" s="131">
        <v>1038</v>
      </c>
      <c r="AE94" s="131">
        <v>1410</v>
      </c>
      <c r="AF94" s="131">
        <v>1823</v>
      </c>
      <c r="AG94" s="131">
        <v>2316</v>
      </c>
      <c r="AH94" s="131">
        <v>1570</v>
      </c>
      <c r="AI94" s="131">
        <v>496</v>
      </c>
      <c r="AJ94" s="131"/>
      <c r="AK94" s="131">
        <v>1361</v>
      </c>
      <c r="AL94" s="131"/>
      <c r="AM94" s="131">
        <v>1857</v>
      </c>
      <c r="AN94" s="131">
        <v>1278</v>
      </c>
      <c r="AO94" s="131">
        <v>1267</v>
      </c>
      <c r="AP94" s="131">
        <v>1419</v>
      </c>
      <c r="AQ94" s="131">
        <v>1377</v>
      </c>
      <c r="AR94" s="131">
        <v>1615</v>
      </c>
      <c r="AS94" s="125"/>
      <c r="AT94" s="31">
        <v>1630</v>
      </c>
      <c r="AU94" s="31">
        <v>1901</v>
      </c>
      <c r="AV94" s="31">
        <v>1638</v>
      </c>
      <c r="AW94" s="31">
        <v>1888</v>
      </c>
      <c r="AX94" s="31">
        <v>1849</v>
      </c>
      <c r="AY94" s="31">
        <v>1785</v>
      </c>
      <c r="AZ94" s="31">
        <v>1648</v>
      </c>
      <c r="BA94" s="31">
        <v>1237</v>
      </c>
      <c r="BB94" s="31">
        <f t="shared" si="59"/>
        <v>320</v>
      </c>
      <c r="BC94" s="31">
        <v>1557</v>
      </c>
      <c r="BD94" s="31">
        <v>1579</v>
      </c>
      <c r="BE94" s="125"/>
      <c r="BF94" s="31">
        <v>812</v>
      </c>
      <c r="BG94" s="31">
        <v>1640</v>
      </c>
      <c r="BH94" s="124" t="s">
        <v>191</v>
      </c>
      <c r="BI94" s="125"/>
      <c r="BJ94" s="125"/>
      <c r="BK94" s="31">
        <f>BG94-BF94</f>
        <v>828</v>
      </c>
      <c r="BL94" s="125"/>
      <c r="BM94" s="31">
        <f t="shared" si="60"/>
        <v>1640</v>
      </c>
      <c r="BN94" s="45">
        <v>1720</v>
      </c>
      <c r="BO94" s="31">
        <v>1938</v>
      </c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</row>
    <row r="95" spans="1:78" s="24" customFormat="1" x14ac:dyDescent="0.25">
      <c r="A95" s="129" t="s">
        <v>173</v>
      </c>
      <c r="B95" s="130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0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0"/>
      <c r="AC95" s="131"/>
      <c r="AD95" s="131"/>
      <c r="AE95" s="131"/>
      <c r="AF95" s="131"/>
      <c r="AG95" s="131"/>
      <c r="AH95" s="131">
        <v>344</v>
      </c>
      <c r="AI95" s="131">
        <v>108</v>
      </c>
      <c r="AJ95" s="131"/>
      <c r="AK95" s="131">
        <v>192</v>
      </c>
      <c r="AL95" s="131"/>
      <c r="AM95" s="131">
        <v>300</v>
      </c>
      <c r="AN95" s="131">
        <v>299</v>
      </c>
      <c r="AO95" s="131">
        <v>450</v>
      </c>
      <c r="AP95" s="131">
        <v>416</v>
      </c>
      <c r="AQ95" s="131">
        <v>426</v>
      </c>
      <c r="AR95" s="131">
        <v>354</v>
      </c>
      <c r="AS95" s="125"/>
      <c r="AT95" s="31">
        <v>376</v>
      </c>
      <c r="AU95" s="31">
        <v>404</v>
      </c>
      <c r="AV95" s="31">
        <v>568</v>
      </c>
      <c r="AW95" s="31">
        <v>613</v>
      </c>
      <c r="AX95" s="31">
        <v>597</v>
      </c>
      <c r="AY95" s="31">
        <v>474</v>
      </c>
      <c r="AZ95" s="31">
        <v>741</v>
      </c>
      <c r="BA95" s="31">
        <v>523</v>
      </c>
      <c r="BB95" s="31">
        <f t="shared" si="59"/>
        <v>156</v>
      </c>
      <c r="BC95" s="31">
        <v>679</v>
      </c>
      <c r="BD95" s="31">
        <v>699</v>
      </c>
      <c r="BE95" s="125"/>
      <c r="BF95" s="31">
        <v>358</v>
      </c>
      <c r="BG95" s="31">
        <v>752</v>
      </c>
      <c r="BH95" s="124" t="s">
        <v>173</v>
      </c>
      <c r="BI95" s="125"/>
      <c r="BJ95" s="125"/>
      <c r="BK95" s="31">
        <f>BG95-BF95</f>
        <v>394</v>
      </c>
      <c r="BL95" s="125"/>
      <c r="BM95" s="31">
        <f t="shared" si="60"/>
        <v>752</v>
      </c>
      <c r="BN95" s="45">
        <v>1257</v>
      </c>
      <c r="BO95" s="31">
        <v>1531</v>
      </c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</row>
    <row r="96" spans="1:78" s="24" customFormat="1" x14ac:dyDescent="0.25">
      <c r="A96" s="129" t="s">
        <v>174</v>
      </c>
      <c r="B96" s="130"/>
      <c r="C96" s="131">
        <v>0</v>
      </c>
      <c r="D96" s="131">
        <v>0</v>
      </c>
      <c r="E96" s="131">
        <v>0</v>
      </c>
      <c r="F96" s="131">
        <v>0</v>
      </c>
      <c r="G96" s="131">
        <v>0</v>
      </c>
      <c r="H96" s="131">
        <v>0</v>
      </c>
      <c r="I96" s="131">
        <v>0</v>
      </c>
      <c r="J96" s="131">
        <v>16</v>
      </c>
      <c r="K96" s="131">
        <v>39</v>
      </c>
      <c r="L96" s="131">
        <v>29</v>
      </c>
      <c r="M96" s="131">
        <v>36</v>
      </c>
      <c r="N96" s="131">
        <v>37</v>
      </c>
      <c r="O96" s="130"/>
      <c r="P96" s="131">
        <v>74</v>
      </c>
      <c r="Q96" s="131">
        <v>65</v>
      </c>
      <c r="R96" s="131">
        <v>25</v>
      </c>
      <c r="S96" s="131">
        <v>0</v>
      </c>
      <c r="T96" s="131">
        <v>0</v>
      </c>
      <c r="U96" s="131">
        <v>0</v>
      </c>
      <c r="V96" s="131">
        <v>0</v>
      </c>
      <c r="W96" s="131">
        <v>19</v>
      </c>
      <c r="X96" s="131">
        <v>2</v>
      </c>
      <c r="Y96" s="131">
        <v>37</v>
      </c>
      <c r="Z96" s="131">
        <v>76</v>
      </c>
      <c r="AA96" s="131">
        <v>87</v>
      </c>
      <c r="AB96" s="130"/>
      <c r="AC96" s="131">
        <v>93</v>
      </c>
      <c r="AD96" s="131">
        <v>4</v>
      </c>
      <c r="AE96" s="131">
        <v>47</v>
      </c>
      <c r="AF96" s="131">
        <v>128</v>
      </c>
      <c r="AG96" s="131">
        <v>78</v>
      </c>
      <c r="AH96" s="131">
        <v>36</v>
      </c>
      <c r="AI96" s="131">
        <v>2</v>
      </c>
      <c r="AJ96" s="131"/>
      <c r="AK96" s="131">
        <v>11</v>
      </c>
      <c r="AL96" s="131"/>
      <c r="AM96" s="131">
        <v>13</v>
      </c>
      <c r="AN96" s="131">
        <v>25</v>
      </c>
      <c r="AO96" s="131">
        <v>17</v>
      </c>
      <c r="AP96" s="131">
        <v>17</v>
      </c>
      <c r="AQ96" s="131">
        <v>12</v>
      </c>
      <c r="AR96" s="131">
        <v>3</v>
      </c>
      <c r="AS96" s="125"/>
      <c r="AT96" s="31">
        <v>10</v>
      </c>
      <c r="AU96" s="31">
        <v>6</v>
      </c>
      <c r="AV96" s="31">
        <v>8</v>
      </c>
      <c r="AW96" s="31">
        <v>6</v>
      </c>
      <c r="AX96" s="31">
        <v>10</v>
      </c>
      <c r="AY96" s="31">
        <v>17</v>
      </c>
      <c r="AZ96" s="31">
        <v>18</v>
      </c>
      <c r="BA96" s="31">
        <v>6</v>
      </c>
      <c r="BB96" s="31">
        <f t="shared" si="59"/>
        <v>0</v>
      </c>
      <c r="BC96" s="31">
        <v>6</v>
      </c>
      <c r="BD96" s="31">
        <v>11</v>
      </c>
      <c r="BE96" s="125"/>
      <c r="BF96" s="31">
        <v>5</v>
      </c>
      <c r="BG96" s="31">
        <v>9</v>
      </c>
      <c r="BH96" s="124" t="s">
        <v>174</v>
      </c>
      <c r="BI96" s="125"/>
      <c r="BJ96" s="125"/>
      <c r="BK96" s="31">
        <f>BG96-BF96</f>
        <v>4</v>
      </c>
      <c r="BL96" s="125"/>
      <c r="BM96" s="31">
        <f t="shared" si="60"/>
        <v>9</v>
      </c>
      <c r="BN96" s="45">
        <v>21</v>
      </c>
      <c r="BO96" s="31">
        <v>17</v>
      </c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</row>
    <row r="97" spans="1:78" s="102" customFormat="1" x14ac:dyDescent="0.25">
      <c r="A97" s="117" t="s">
        <v>128</v>
      </c>
      <c r="B97" s="132"/>
      <c r="C97" s="133">
        <v>476</v>
      </c>
      <c r="D97" s="133">
        <v>629</v>
      </c>
      <c r="E97" s="133">
        <v>438</v>
      </c>
      <c r="F97" s="133">
        <v>234</v>
      </c>
      <c r="G97" s="133">
        <v>259</v>
      </c>
      <c r="H97" s="133">
        <v>7920</v>
      </c>
      <c r="I97" s="133">
        <v>12050</v>
      </c>
      <c r="J97" s="133">
        <v>12769</v>
      </c>
      <c r="K97" s="133">
        <v>10303</v>
      </c>
      <c r="L97" s="133">
        <v>9592</v>
      </c>
      <c r="M97" s="133">
        <v>7495</v>
      </c>
      <c r="N97" s="133">
        <v>8223</v>
      </c>
      <c r="O97" s="132"/>
      <c r="P97" s="133">
        <v>10483</v>
      </c>
      <c r="Q97" s="133">
        <v>10318</v>
      </c>
      <c r="R97" s="133">
        <v>11019</v>
      </c>
      <c r="S97" s="133">
        <v>9529</v>
      </c>
      <c r="T97" s="133">
        <v>9848</v>
      </c>
      <c r="U97" s="133">
        <v>10570</v>
      </c>
      <c r="V97" s="133">
        <v>11290</v>
      </c>
      <c r="W97" s="133">
        <v>13390</v>
      </c>
      <c r="X97" s="133">
        <v>12722</v>
      </c>
      <c r="Y97" s="133">
        <v>11339</v>
      </c>
      <c r="Z97" s="133">
        <v>11735</v>
      </c>
      <c r="AA97" s="133">
        <v>14442</v>
      </c>
      <c r="AB97" s="132"/>
      <c r="AC97" s="133">
        <v>15944</v>
      </c>
      <c r="AD97" s="133">
        <v>12154</v>
      </c>
      <c r="AE97" s="133">
        <v>17567</v>
      </c>
      <c r="AF97" s="133">
        <v>16548</v>
      </c>
      <c r="AG97" s="133">
        <v>18048</v>
      </c>
      <c r="AH97" s="133">
        <v>15987</v>
      </c>
      <c r="AI97" s="133">
        <v>5284</v>
      </c>
      <c r="AJ97" s="133">
        <v>0</v>
      </c>
      <c r="AK97" s="133">
        <v>11924</v>
      </c>
      <c r="AL97" s="133"/>
      <c r="AM97" s="133">
        <v>17208</v>
      </c>
      <c r="AN97" s="133">
        <v>16751</v>
      </c>
      <c r="AO97" s="133">
        <v>16012</v>
      </c>
      <c r="AP97" s="133">
        <v>17317</v>
      </c>
      <c r="AQ97" s="133">
        <v>17930</v>
      </c>
      <c r="AR97" s="133">
        <v>18312</v>
      </c>
      <c r="AS97" s="134"/>
      <c r="AT97" s="75">
        <f t="shared" ref="AT97:BM97" si="61">SUM(AT91:AT96)</f>
        <v>17343</v>
      </c>
      <c r="AU97" s="75">
        <f t="shared" si="61"/>
        <v>16029</v>
      </c>
      <c r="AV97" s="75">
        <f t="shared" si="61"/>
        <v>16242</v>
      </c>
      <c r="AW97" s="75">
        <f t="shared" si="61"/>
        <v>17840</v>
      </c>
      <c r="AX97" s="75">
        <f t="shared" si="61"/>
        <v>16426</v>
      </c>
      <c r="AY97" s="75">
        <f t="shared" si="61"/>
        <v>12164</v>
      </c>
      <c r="AZ97" s="75">
        <f t="shared" si="61"/>
        <v>13477</v>
      </c>
      <c r="BA97" s="75">
        <f t="shared" si="61"/>
        <v>12965</v>
      </c>
      <c r="BB97" s="75">
        <f t="shared" si="61"/>
        <v>1490</v>
      </c>
      <c r="BC97" s="75">
        <f t="shared" si="61"/>
        <v>14455</v>
      </c>
      <c r="BD97" s="75">
        <f t="shared" si="61"/>
        <v>13157</v>
      </c>
      <c r="BE97" s="134"/>
      <c r="BF97" s="75">
        <f>SUM(BF91:BF96)</f>
        <v>7972</v>
      </c>
      <c r="BG97" s="75">
        <f t="shared" si="61"/>
        <v>17416</v>
      </c>
      <c r="BH97" s="135" t="s">
        <v>128</v>
      </c>
      <c r="BI97" s="134"/>
      <c r="BJ97" s="134"/>
      <c r="BK97" s="75">
        <f>SUM(BK91:BK96)</f>
        <v>9641</v>
      </c>
      <c r="BL97" s="134"/>
      <c r="BM97" s="75">
        <f t="shared" si="61"/>
        <v>17416</v>
      </c>
      <c r="BN97" s="75">
        <f t="shared" ref="BN97:BZ97" si="62">SUM(BN91:BN96)</f>
        <v>18106</v>
      </c>
      <c r="BO97" s="75">
        <f t="shared" si="62"/>
        <v>19111</v>
      </c>
      <c r="BP97" s="75">
        <f t="shared" si="62"/>
        <v>0</v>
      </c>
      <c r="BQ97" s="75">
        <f t="shared" si="62"/>
        <v>0</v>
      </c>
      <c r="BR97" s="75">
        <f t="shared" si="62"/>
        <v>0</v>
      </c>
      <c r="BS97" s="75">
        <f t="shared" si="62"/>
        <v>0</v>
      </c>
      <c r="BT97" s="75">
        <f t="shared" si="62"/>
        <v>0</v>
      </c>
      <c r="BU97" s="75">
        <f t="shared" si="62"/>
        <v>0</v>
      </c>
      <c r="BV97" s="75">
        <f t="shared" si="62"/>
        <v>0</v>
      </c>
      <c r="BW97" s="75">
        <f t="shared" si="62"/>
        <v>0</v>
      </c>
      <c r="BX97" s="75">
        <f t="shared" si="62"/>
        <v>0</v>
      </c>
      <c r="BY97" s="75">
        <f t="shared" si="62"/>
        <v>0</v>
      </c>
      <c r="BZ97" s="75">
        <f t="shared" si="62"/>
        <v>0</v>
      </c>
    </row>
    <row r="98" spans="1:78" x14ac:dyDescent="0.25">
      <c r="A98" s="60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73"/>
      <c r="AK98" s="61"/>
      <c r="AL98" s="73"/>
      <c r="AM98" s="61"/>
      <c r="AN98" s="61"/>
      <c r="AO98" s="61"/>
      <c r="AP98" s="61"/>
      <c r="AQ98" s="61"/>
      <c r="AR98" s="61"/>
      <c r="AS98" s="73"/>
      <c r="AT98" s="61"/>
      <c r="AU98" s="61"/>
      <c r="AV98" s="61"/>
      <c r="AW98" s="61"/>
      <c r="AX98" s="61"/>
      <c r="AY98" s="61"/>
      <c r="AZ98" s="61"/>
      <c r="BA98" s="73"/>
      <c r="BB98" s="73"/>
      <c r="BC98" s="61"/>
      <c r="BD98" s="61"/>
      <c r="BE98" s="73"/>
      <c r="BF98" s="61"/>
      <c r="BG98" s="61"/>
      <c r="BH98" s="60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</row>
    <row r="99" spans="1:78" s="59" customFormat="1" x14ac:dyDescent="0.25">
      <c r="A99" s="103" t="s">
        <v>197</v>
      </c>
      <c r="B99" s="104"/>
      <c r="C99" s="105">
        <v>43831</v>
      </c>
      <c r="D99" s="105">
        <v>43862</v>
      </c>
      <c r="E99" s="105">
        <v>43891</v>
      </c>
      <c r="F99" s="105">
        <v>43922</v>
      </c>
      <c r="G99" s="105">
        <v>43952</v>
      </c>
      <c r="H99" s="105">
        <v>43983</v>
      </c>
      <c r="I99" s="105">
        <v>44013</v>
      </c>
      <c r="J99" s="105">
        <v>44044</v>
      </c>
      <c r="K99" s="105">
        <v>44075</v>
      </c>
      <c r="L99" s="105">
        <v>44105</v>
      </c>
      <c r="M99" s="105">
        <v>44136</v>
      </c>
      <c r="N99" s="105">
        <v>44166</v>
      </c>
      <c r="O99" s="104"/>
      <c r="P99" s="105">
        <v>44197</v>
      </c>
      <c r="Q99" s="105">
        <v>44228</v>
      </c>
      <c r="R99" s="105">
        <v>44256</v>
      </c>
      <c r="S99" s="105">
        <v>44287</v>
      </c>
      <c r="T99" s="105">
        <v>44317</v>
      </c>
      <c r="U99" s="105">
        <v>44348</v>
      </c>
      <c r="V99" s="105">
        <v>44378</v>
      </c>
      <c r="W99" s="105">
        <v>44409</v>
      </c>
      <c r="X99" s="105">
        <v>44440</v>
      </c>
      <c r="Y99" s="105">
        <v>44470</v>
      </c>
      <c r="Z99" s="105">
        <v>44501</v>
      </c>
      <c r="AA99" s="105">
        <v>44531</v>
      </c>
      <c r="AB99" s="104"/>
      <c r="AC99" s="105">
        <v>44562</v>
      </c>
      <c r="AD99" s="105">
        <v>44593</v>
      </c>
      <c r="AE99" s="105">
        <v>44621</v>
      </c>
      <c r="AF99" s="105">
        <v>44652</v>
      </c>
      <c r="AG99" s="105">
        <v>44682</v>
      </c>
      <c r="AH99" s="105">
        <v>44713</v>
      </c>
      <c r="AI99" s="105" t="s">
        <v>103</v>
      </c>
      <c r="AJ99" s="106" t="s">
        <v>198</v>
      </c>
      <c r="AK99" s="105" t="s">
        <v>105</v>
      </c>
      <c r="AL99" s="106" t="s">
        <v>198</v>
      </c>
      <c r="AM99" s="105">
        <v>44743</v>
      </c>
      <c r="AN99" s="105">
        <v>44774</v>
      </c>
      <c r="AO99" s="105">
        <v>44805</v>
      </c>
      <c r="AP99" s="105">
        <v>44835</v>
      </c>
      <c r="AQ99" s="105">
        <v>44866</v>
      </c>
      <c r="AR99" s="105">
        <v>44896</v>
      </c>
      <c r="AS99" s="107"/>
      <c r="AT99" s="41" t="e">
        <f t="shared" ref="AT99:BD99" ca="1" si="63">AT$4</f>
        <v>#NAME?</v>
      </c>
      <c r="AU99" s="41" t="e">
        <f t="shared" ca="1" si="63"/>
        <v>#NAME?</v>
      </c>
      <c r="AV99" s="41" t="e">
        <f t="shared" ca="1" si="63"/>
        <v>#NAME?</v>
      </c>
      <c r="AW99" s="41" t="e">
        <f t="shared" ca="1" si="63"/>
        <v>#NAME?</v>
      </c>
      <c r="AX99" s="41" t="e">
        <f t="shared" ca="1" si="63"/>
        <v>#NAME?</v>
      </c>
      <c r="AY99" s="41" t="e">
        <f t="shared" ca="1" si="63"/>
        <v>#NAME?</v>
      </c>
      <c r="AZ99" s="41" t="e">
        <f t="shared" ca="1" si="63"/>
        <v>#NAME?</v>
      </c>
      <c r="BA99" s="42" t="str">
        <f t="shared" si="63"/>
        <v>1 - 24 de Ago-23</v>
      </c>
      <c r="BB99" s="42" t="str">
        <f t="shared" si="63"/>
        <v>24 - 31 de Ago-23</v>
      </c>
      <c r="BC99" s="41" t="e">
        <f t="shared" ca="1" si="63"/>
        <v>#NAME?</v>
      </c>
      <c r="BD99" s="41" t="e">
        <f t="shared" ca="1" si="63"/>
        <v>#NAME?</v>
      </c>
      <c r="BE99" s="107"/>
      <c r="BF99" s="41" t="str">
        <f>BF$4</f>
        <v>01 - 15-Out-2023</v>
      </c>
      <c r="BG99" s="41" t="e">
        <f ca="1">BG$4</f>
        <v>#NAME?</v>
      </c>
      <c r="BH99" s="108" t="s">
        <v>199</v>
      </c>
      <c r="BI99" s="109"/>
      <c r="BJ99" s="109"/>
      <c r="BK99" s="63" t="str">
        <f t="shared" ref="BK99:BZ99" si="64">BK$4</f>
        <v>16 - 31-Out-2023</v>
      </c>
      <c r="BL99" s="109"/>
      <c r="BM99" s="63">
        <f t="shared" si="64"/>
        <v>45200</v>
      </c>
      <c r="BN99" s="44" t="e">
        <f t="shared" ca="1" si="64"/>
        <v>#NAME?</v>
      </c>
      <c r="BO99" s="44" t="e">
        <f t="shared" ca="1" si="64"/>
        <v>#NAME?</v>
      </c>
      <c r="BP99" s="58" t="e">
        <f t="shared" ca="1" si="64"/>
        <v>#NAME?</v>
      </c>
      <c r="BQ99" s="58" t="e">
        <f t="shared" ca="1" si="64"/>
        <v>#NAME?</v>
      </c>
      <c r="BR99" s="58" t="e">
        <f t="shared" ca="1" si="64"/>
        <v>#NAME?</v>
      </c>
      <c r="BS99" s="58" t="e">
        <f t="shared" ca="1" si="64"/>
        <v>#NAME?</v>
      </c>
      <c r="BT99" s="58" t="e">
        <f t="shared" ca="1" si="64"/>
        <v>#NAME?</v>
      </c>
      <c r="BU99" s="58" t="e">
        <f t="shared" ca="1" si="64"/>
        <v>#NAME?</v>
      </c>
      <c r="BV99" s="58" t="e">
        <f t="shared" ca="1" si="64"/>
        <v>#NAME?</v>
      </c>
      <c r="BW99" s="58" t="e">
        <f t="shared" ca="1" si="64"/>
        <v>#NAME?</v>
      </c>
      <c r="BX99" s="58" t="e">
        <f t="shared" ca="1" si="64"/>
        <v>#NAME?</v>
      </c>
      <c r="BY99" s="58" t="e">
        <f t="shared" ca="1" si="64"/>
        <v>#NAME?</v>
      </c>
      <c r="BZ99" s="58" t="e">
        <f t="shared" ca="1" si="64"/>
        <v>#NAME?</v>
      </c>
    </row>
    <row r="100" spans="1:78" s="24" customFormat="1" x14ac:dyDescent="0.25">
      <c r="A100" s="129" t="s">
        <v>200</v>
      </c>
      <c r="B100" s="130"/>
      <c r="C100" s="131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>
        <v>3419</v>
      </c>
      <c r="AD100" s="130">
        <v>4031</v>
      </c>
      <c r="AE100" s="130">
        <v>5376</v>
      </c>
      <c r="AF100" s="130">
        <v>5380</v>
      </c>
      <c r="AG100" s="130">
        <v>5477</v>
      </c>
      <c r="AH100" s="130">
        <v>5591</v>
      </c>
      <c r="AI100" s="130">
        <v>1736</v>
      </c>
      <c r="AJ100" s="340">
        <v>3500</v>
      </c>
      <c r="AK100" s="130">
        <v>3068</v>
      </c>
      <c r="AL100" s="340">
        <v>3500</v>
      </c>
      <c r="AM100" s="130">
        <v>4804</v>
      </c>
      <c r="AN100" s="130">
        <v>5021</v>
      </c>
      <c r="AO100" s="130">
        <v>5191</v>
      </c>
      <c r="AP100" s="130">
        <v>5519</v>
      </c>
      <c r="AQ100" s="130">
        <v>5758</v>
      </c>
      <c r="AR100" s="130">
        <v>6182</v>
      </c>
      <c r="AS100" s="136"/>
      <c r="AT100" s="90">
        <v>6399</v>
      </c>
      <c r="AU100" s="90">
        <v>6719</v>
      </c>
      <c r="AV100" s="90">
        <v>7854</v>
      </c>
      <c r="AW100" s="90">
        <v>7477</v>
      </c>
      <c r="AX100" s="90">
        <v>6427</v>
      </c>
      <c r="AY100" s="90">
        <v>5340</v>
      </c>
      <c r="AZ100" s="90">
        <v>5358</v>
      </c>
      <c r="BA100" s="137">
        <v>3981</v>
      </c>
      <c r="BB100" s="137">
        <f>BC100-BA100</f>
        <v>1277</v>
      </c>
      <c r="BC100" s="90">
        <v>5258</v>
      </c>
      <c r="BD100" s="90">
        <v>5605</v>
      </c>
      <c r="BE100" s="90"/>
      <c r="BF100" s="90">
        <v>2819</v>
      </c>
      <c r="BG100" s="90">
        <v>6080</v>
      </c>
      <c r="BH100" s="129" t="s">
        <v>200</v>
      </c>
      <c r="BI100" s="138"/>
      <c r="BJ100" s="138"/>
      <c r="BK100" s="90">
        <f>BG100-BF100</f>
        <v>3261</v>
      </c>
      <c r="BL100" s="138"/>
      <c r="BM100" s="90">
        <f>BG100</f>
        <v>6080</v>
      </c>
      <c r="BN100" s="139">
        <f>BN109-BN101</f>
        <v>5656</v>
      </c>
      <c r="BO100" s="90">
        <v>5423</v>
      </c>
      <c r="BP100" s="90"/>
      <c r="BQ100" s="90"/>
      <c r="BR100" s="90"/>
      <c r="BS100" s="90"/>
      <c r="BT100" s="90"/>
      <c r="BU100" s="90"/>
      <c r="BV100" s="90"/>
      <c r="BW100" s="90"/>
      <c r="BX100" s="90"/>
      <c r="BY100" s="90"/>
      <c r="BZ100" s="90"/>
    </row>
    <row r="101" spans="1:78" s="24" customFormat="1" x14ac:dyDescent="0.25">
      <c r="A101" s="129" t="s">
        <v>201</v>
      </c>
      <c r="B101" s="130"/>
      <c r="C101" s="131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>
        <v>0</v>
      </c>
      <c r="AD101" s="130">
        <v>288</v>
      </c>
      <c r="AE101" s="130">
        <v>0</v>
      </c>
      <c r="AF101" s="130">
        <v>0</v>
      </c>
      <c r="AG101" s="130">
        <v>0</v>
      </c>
      <c r="AH101" s="130">
        <v>0</v>
      </c>
      <c r="AI101" s="130">
        <v>0</v>
      </c>
      <c r="AJ101" s="341"/>
      <c r="AK101" s="130">
        <v>0</v>
      </c>
      <c r="AL101" s="341"/>
      <c r="AM101" s="130">
        <v>0</v>
      </c>
      <c r="AN101" s="130">
        <v>0</v>
      </c>
      <c r="AO101" s="130">
        <v>0</v>
      </c>
      <c r="AP101" s="130">
        <v>0</v>
      </c>
      <c r="AQ101" s="130">
        <v>0</v>
      </c>
      <c r="AR101" s="130">
        <v>0</v>
      </c>
      <c r="AS101" s="136"/>
      <c r="AT101" s="90">
        <v>0</v>
      </c>
      <c r="AU101" s="90">
        <v>0</v>
      </c>
      <c r="AV101" s="90">
        <v>0</v>
      </c>
      <c r="AW101" s="90">
        <v>0</v>
      </c>
      <c r="AX101" s="90">
        <v>0</v>
      </c>
      <c r="AY101" s="90">
        <v>0</v>
      </c>
      <c r="AZ101" s="90">
        <v>0</v>
      </c>
      <c r="BA101" s="137">
        <v>0</v>
      </c>
      <c r="BB101" s="137">
        <v>0</v>
      </c>
      <c r="BC101" s="90">
        <v>0</v>
      </c>
      <c r="BD101" s="90">
        <v>0</v>
      </c>
      <c r="BE101" s="90"/>
      <c r="BF101" s="90">
        <v>0</v>
      </c>
      <c r="BG101" s="90">
        <v>0</v>
      </c>
      <c r="BH101" s="129" t="s">
        <v>201</v>
      </c>
      <c r="BI101" s="138"/>
      <c r="BJ101" s="138"/>
      <c r="BK101" s="90">
        <v>0</v>
      </c>
      <c r="BL101" s="138"/>
      <c r="BM101" s="90">
        <f>BG101</f>
        <v>0</v>
      </c>
      <c r="BN101" s="139">
        <v>66</v>
      </c>
      <c r="BO101" s="90">
        <v>450</v>
      </c>
      <c r="BP101" s="90"/>
      <c r="BQ101" s="90"/>
      <c r="BR101" s="90"/>
      <c r="BS101" s="90"/>
      <c r="BT101" s="90"/>
      <c r="BU101" s="90"/>
      <c r="BV101" s="90"/>
      <c r="BW101" s="90"/>
      <c r="BX101" s="90"/>
      <c r="BY101" s="90"/>
      <c r="BZ101" s="90"/>
    </row>
    <row r="102" spans="1:78" s="102" customFormat="1" x14ac:dyDescent="0.25">
      <c r="A102" s="117" t="s">
        <v>128</v>
      </c>
      <c r="B102" s="133">
        <v>0</v>
      </c>
      <c r="C102" s="133">
        <v>0</v>
      </c>
      <c r="D102" s="133">
        <v>0</v>
      </c>
      <c r="E102" s="133">
        <v>0</v>
      </c>
      <c r="F102" s="133">
        <v>0</v>
      </c>
      <c r="G102" s="133">
        <v>0</v>
      </c>
      <c r="H102" s="133">
        <v>0</v>
      </c>
      <c r="I102" s="133">
        <v>0</v>
      </c>
      <c r="J102" s="133">
        <v>0</v>
      </c>
      <c r="K102" s="133">
        <v>0</v>
      </c>
      <c r="L102" s="133">
        <v>0</v>
      </c>
      <c r="M102" s="133">
        <v>0</v>
      </c>
      <c r="N102" s="133">
        <v>0</v>
      </c>
      <c r="O102" s="133">
        <v>0</v>
      </c>
      <c r="P102" s="133">
        <v>0</v>
      </c>
      <c r="Q102" s="133">
        <v>0</v>
      </c>
      <c r="R102" s="133">
        <v>0</v>
      </c>
      <c r="S102" s="133">
        <v>0</v>
      </c>
      <c r="T102" s="133">
        <v>0</v>
      </c>
      <c r="U102" s="133">
        <v>0</v>
      </c>
      <c r="V102" s="133">
        <v>0</v>
      </c>
      <c r="W102" s="133">
        <v>0</v>
      </c>
      <c r="X102" s="133">
        <v>0</v>
      </c>
      <c r="Y102" s="133">
        <v>0</v>
      </c>
      <c r="Z102" s="133">
        <v>0</v>
      </c>
      <c r="AA102" s="133">
        <v>0</v>
      </c>
      <c r="AB102" s="133">
        <v>0</v>
      </c>
      <c r="AC102" s="133">
        <v>3419</v>
      </c>
      <c r="AD102" s="133">
        <v>4319</v>
      </c>
      <c r="AE102" s="133">
        <v>5376</v>
      </c>
      <c r="AF102" s="133">
        <v>5380</v>
      </c>
      <c r="AG102" s="133">
        <v>5477</v>
      </c>
      <c r="AH102" s="133">
        <v>5591</v>
      </c>
      <c r="AI102" s="133">
        <v>1736</v>
      </c>
      <c r="AJ102" s="133">
        <v>3500</v>
      </c>
      <c r="AK102" s="133">
        <v>3068</v>
      </c>
      <c r="AL102" s="133">
        <v>3500</v>
      </c>
      <c r="AM102" s="133">
        <v>4804</v>
      </c>
      <c r="AN102" s="133">
        <v>5021</v>
      </c>
      <c r="AO102" s="133">
        <v>5191</v>
      </c>
      <c r="AP102" s="133">
        <v>5519</v>
      </c>
      <c r="AQ102" s="133">
        <v>5758</v>
      </c>
      <c r="AR102" s="133">
        <v>6182</v>
      </c>
      <c r="AS102" s="134"/>
      <c r="AT102" s="75">
        <f t="shared" ref="AT102:BM102" si="65">SUM(AT100:AT101)</f>
        <v>6399</v>
      </c>
      <c r="AU102" s="75">
        <f t="shared" si="65"/>
        <v>6719</v>
      </c>
      <c r="AV102" s="75">
        <f t="shared" si="65"/>
        <v>7854</v>
      </c>
      <c r="AW102" s="75">
        <f t="shared" si="65"/>
        <v>7477</v>
      </c>
      <c r="AX102" s="75">
        <f t="shared" si="65"/>
        <v>6427</v>
      </c>
      <c r="AY102" s="75">
        <f t="shared" si="65"/>
        <v>5340</v>
      </c>
      <c r="AZ102" s="75">
        <f t="shared" si="65"/>
        <v>5358</v>
      </c>
      <c r="BA102" s="75">
        <f t="shared" si="65"/>
        <v>3981</v>
      </c>
      <c r="BB102" s="75">
        <f t="shared" si="65"/>
        <v>1277</v>
      </c>
      <c r="BC102" s="75">
        <f t="shared" si="65"/>
        <v>5258</v>
      </c>
      <c r="BD102" s="75">
        <f t="shared" si="65"/>
        <v>5605</v>
      </c>
      <c r="BE102" s="75"/>
      <c r="BF102" s="75">
        <f>SUM(BF100:BF101)</f>
        <v>2819</v>
      </c>
      <c r="BG102" s="75">
        <f t="shared" si="65"/>
        <v>6080</v>
      </c>
      <c r="BH102" s="135" t="s">
        <v>128</v>
      </c>
      <c r="BI102" s="134"/>
      <c r="BJ102" s="134"/>
      <c r="BK102" s="75">
        <f>SUM(BK100:BK101)</f>
        <v>3261</v>
      </c>
      <c r="BL102" s="134"/>
      <c r="BM102" s="75">
        <f t="shared" si="65"/>
        <v>6080</v>
      </c>
      <c r="BN102" s="75">
        <f t="shared" ref="BN102:BZ102" si="66">SUM(BN100:BN101)</f>
        <v>5722</v>
      </c>
      <c r="BO102" s="75">
        <f t="shared" si="66"/>
        <v>5873</v>
      </c>
      <c r="BP102" s="75">
        <f t="shared" si="66"/>
        <v>0</v>
      </c>
      <c r="BQ102" s="75">
        <f t="shared" si="66"/>
        <v>0</v>
      </c>
      <c r="BR102" s="75">
        <f t="shared" si="66"/>
        <v>0</v>
      </c>
      <c r="BS102" s="75">
        <f t="shared" si="66"/>
        <v>0</v>
      </c>
      <c r="BT102" s="75">
        <f t="shared" si="66"/>
        <v>0</v>
      </c>
      <c r="BU102" s="75">
        <f t="shared" si="66"/>
        <v>0</v>
      </c>
      <c r="BV102" s="75">
        <f t="shared" si="66"/>
        <v>0</v>
      </c>
      <c r="BW102" s="75">
        <f t="shared" si="66"/>
        <v>0</v>
      </c>
      <c r="BX102" s="75">
        <f t="shared" si="66"/>
        <v>0</v>
      </c>
      <c r="BY102" s="75">
        <f t="shared" si="66"/>
        <v>0</v>
      </c>
      <c r="BZ102" s="75">
        <f t="shared" si="66"/>
        <v>0</v>
      </c>
    </row>
    <row r="103" spans="1:78" x14ac:dyDescent="0.25">
      <c r="A103" s="60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73"/>
      <c r="AK103" s="61"/>
      <c r="AL103" s="73"/>
      <c r="AM103" s="61"/>
      <c r="AN103" s="61"/>
      <c r="AO103" s="61"/>
      <c r="AP103" s="61"/>
      <c r="AQ103" s="61"/>
      <c r="AR103" s="61"/>
      <c r="AS103" s="73"/>
      <c r="AT103" s="61"/>
      <c r="AU103" s="61"/>
      <c r="AV103" s="61"/>
      <c r="AW103" s="61"/>
      <c r="AX103" s="61"/>
      <c r="AY103" s="61"/>
      <c r="AZ103" s="61"/>
      <c r="BA103" s="73"/>
      <c r="BB103" s="73"/>
      <c r="BC103" s="61"/>
      <c r="BD103" s="61"/>
      <c r="BE103" s="61"/>
      <c r="BF103" s="61"/>
      <c r="BG103" s="61"/>
      <c r="BH103" s="60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</row>
    <row r="104" spans="1:78" s="59" customFormat="1" x14ac:dyDescent="0.25">
      <c r="A104" s="103" t="s">
        <v>202</v>
      </c>
      <c r="B104" s="104"/>
      <c r="C104" s="105">
        <v>43831</v>
      </c>
      <c r="D104" s="105">
        <v>43862</v>
      </c>
      <c r="E104" s="105">
        <v>43891</v>
      </c>
      <c r="F104" s="105">
        <v>43922</v>
      </c>
      <c r="G104" s="105">
        <v>43952</v>
      </c>
      <c r="H104" s="105">
        <v>43983</v>
      </c>
      <c r="I104" s="105">
        <v>44013</v>
      </c>
      <c r="J104" s="105">
        <v>44044</v>
      </c>
      <c r="K104" s="105">
        <v>44075</v>
      </c>
      <c r="L104" s="105">
        <v>44105</v>
      </c>
      <c r="M104" s="105">
        <v>44136</v>
      </c>
      <c r="N104" s="105">
        <v>44166</v>
      </c>
      <c r="O104" s="104"/>
      <c r="P104" s="105">
        <v>44197</v>
      </c>
      <c r="Q104" s="105">
        <v>44228</v>
      </c>
      <c r="R104" s="105">
        <v>44256</v>
      </c>
      <c r="S104" s="105">
        <v>44287</v>
      </c>
      <c r="T104" s="105">
        <v>44317</v>
      </c>
      <c r="U104" s="105">
        <v>44348</v>
      </c>
      <c r="V104" s="105">
        <v>44378</v>
      </c>
      <c r="W104" s="105">
        <v>44409</v>
      </c>
      <c r="X104" s="105">
        <v>44440</v>
      </c>
      <c r="Y104" s="105">
        <v>44470</v>
      </c>
      <c r="Z104" s="105">
        <v>44501</v>
      </c>
      <c r="AA104" s="105">
        <v>44531</v>
      </c>
      <c r="AB104" s="104"/>
      <c r="AC104" s="105">
        <v>44562</v>
      </c>
      <c r="AD104" s="105">
        <v>44593</v>
      </c>
      <c r="AE104" s="105">
        <v>44621</v>
      </c>
      <c r="AF104" s="105">
        <v>44652</v>
      </c>
      <c r="AG104" s="105">
        <v>44682</v>
      </c>
      <c r="AH104" s="105">
        <v>44713</v>
      </c>
      <c r="AI104" s="105" t="s">
        <v>103</v>
      </c>
      <c r="AJ104" s="106" t="s">
        <v>3</v>
      </c>
      <c r="AK104" s="105" t="s">
        <v>105</v>
      </c>
      <c r="AL104" s="106"/>
      <c r="AM104" s="105">
        <v>44743</v>
      </c>
      <c r="AN104" s="105">
        <v>44774</v>
      </c>
      <c r="AO104" s="105">
        <v>44805</v>
      </c>
      <c r="AP104" s="105">
        <v>44835</v>
      </c>
      <c r="AQ104" s="105">
        <v>44866</v>
      </c>
      <c r="AR104" s="105">
        <v>44896</v>
      </c>
      <c r="AS104" s="107"/>
      <c r="AT104" s="41" t="e">
        <f t="shared" ref="AT104:BD104" ca="1" si="67">AT$4</f>
        <v>#NAME?</v>
      </c>
      <c r="AU104" s="41" t="e">
        <f t="shared" ca="1" si="67"/>
        <v>#NAME?</v>
      </c>
      <c r="AV104" s="41" t="e">
        <f t="shared" ca="1" si="67"/>
        <v>#NAME?</v>
      </c>
      <c r="AW104" s="41" t="e">
        <f t="shared" ca="1" si="67"/>
        <v>#NAME?</v>
      </c>
      <c r="AX104" s="41" t="e">
        <f t="shared" ca="1" si="67"/>
        <v>#NAME?</v>
      </c>
      <c r="AY104" s="41" t="e">
        <f t="shared" ca="1" si="67"/>
        <v>#NAME?</v>
      </c>
      <c r="AZ104" s="41" t="e">
        <f t="shared" ca="1" si="67"/>
        <v>#NAME?</v>
      </c>
      <c r="BA104" s="42" t="str">
        <f t="shared" si="67"/>
        <v>1 - 24 de Ago-23</v>
      </c>
      <c r="BB104" s="42" t="str">
        <f t="shared" si="67"/>
        <v>24 - 31 de Ago-23</v>
      </c>
      <c r="BC104" s="41" t="e">
        <f t="shared" ca="1" si="67"/>
        <v>#NAME?</v>
      </c>
      <c r="BD104" s="41" t="e">
        <f t="shared" ca="1" si="67"/>
        <v>#NAME?</v>
      </c>
      <c r="BE104" s="41"/>
      <c r="BF104" s="41" t="str">
        <f>BF$4</f>
        <v>01 - 15-Out-2023</v>
      </c>
      <c r="BG104" s="41" t="e">
        <f ca="1">BG$4</f>
        <v>#NAME?</v>
      </c>
      <c r="BH104" s="108" t="s">
        <v>203</v>
      </c>
      <c r="BI104" s="109"/>
      <c r="BJ104" s="109"/>
      <c r="BK104" s="63" t="str">
        <f t="shared" ref="BK104:BZ104" si="68">BK$4</f>
        <v>16 - 31-Out-2023</v>
      </c>
      <c r="BL104" s="109"/>
      <c r="BM104" s="63">
        <f t="shared" si="68"/>
        <v>45200</v>
      </c>
      <c r="BN104" s="44" t="e">
        <f t="shared" ca="1" si="68"/>
        <v>#NAME?</v>
      </c>
      <c r="BO104" s="44" t="e">
        <f t="shared" ca="1" si="68"/>
        <v>#NAME?</v>
      </c>
      <c r="BP104" s="58" t="e">
        <f t="shared" ca="1" si="68"/>
        <v>#NAME?</v>
      </c>
      <c r="BQ104" s="58" t="e">
        <f t="shared" ca="1" si="68"/>
        <v>#NAME?</v>
      </c>
      <c r="BR104" s="58" t="e">
        <f t="shared" ca="1" si="68"/>
        <v>#NAME?</v>
      </c>
      <c r="BS104" s="58" t="e">
        <f t="shared" ca="1" si="68"/>
        <v>#NAME?</v>
      </c>
      <c r="BT104" s="58" t="e">
        <f t="shared" ca="1" si="68"/>
        <v>#NAME?</v>
      </c>
      <c r="BU104" s="58" t="e">
        <f t="shared" ca="1" si="68"/>
        <v>#NAME?</v>
      </c>
      <c r="BV104" s="58" t="e">
        <f t="shared" ca="1" si="68"/>
        <v>#NAME?</v>
      </c>
      <c r="BW104" s="58" t="e">
        <f t="shared" ca="1" si="68"/>
        <v>#NAME?</v>
      </c>
      <c r="BX104" s="58" t="e">
        <f t="shared" ca="1" si="68"/>
        <v>#NAME?</v>
      </c>
      <c r="BY104" s="58" t="e">
        <f t="shared" ca="1" si="68"/>
        <v>#NAME?</v>
      </c>
      <c r="BZ104" s="58" t="e">
        <f t="shared" ca="1" si="68"/>
        <v>#NAME?</v>
      </c>
    </row>
    <row r="105" spans="1:78" s="24" customFormat="1" x14ac:dyDescent="0.25">
      <c r="A105" s="129" t="s">
        <v>204</v>
      </c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>
        <v>0</v>
      </c>
      <c r="AJ105" s="140"/>
      <c r="AK105" s="130">
        <v>0</v>
      </c>
      <c r="AL105" s="140"/>
      <c r="AM105" s="130">
        <v>0</v>
      </c>
      <c r="AN105" s="130">
        <v>0</v>
      </c>
      <c r="AO105" s="130">
        <v>0</v>
      </c>
      <c r="AP105" s="130">
        <v>0</v>
      </c>
      <c r="AQ105" s="130">
        <v>0</v>
      </c>
      <c r="AR105" s="130">
        <v>0</v>
      </c>
      <c r="AS105" s="141"/>
      <c r="AT105" s="90">
        <v>0</v>
      </c>
      <c r="AU105" s="90">
        <v>0</v>
      </c>
      <c r="AV105" s="90">
        <v>0</v>
      </c>
      <c r="AW105" s="90">
        <v>0</v>
      </c>
      <c r="AX105" s="90">
        <v>0</v>
      </c>
      <c r="AY105" s="90">
        <v>0</v>
      </c>
      <c r="AZ105" s="90">
        <v>0</v>
      </c>
      <c r="BA105" s="137">
        <v>0</v>
      </c>
      <c r="BB105" s="137">
        <v>0</v>
      </c>
      <c r="BC105" s="90">
        <v>0</v>
      </c>
      <c r="BD105" s="90">
        <v>0</v>
      </c>
      <c r="BE105" s="90"/>
      <c r="BF105" s="90">
        <v>0</v>
      </c>
      <c r="BG105" s="90">
        <v>0</v>
      </c>
      <c r="BH105" s="129" t="s">
        <v>204</v>
      </c>
      <c r="BI105" s="138"/>
      <c r="BJ105" s="138"/>
      <c r="BK105" s="90">
        <v>0</v>
      </c>
      <c r="BL105" s="138"/>
      <c r="BM105" s="90">
        <f>BG105</f>
        <v>0</v>
      </c>
      <c r="BN105" s="139">
        <v>306</v>
      </c>
      <c r="BO105" s="90">
        <v>429</v>
      </c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</row>
    <row r="106" spans="1:78" s="24" customFormat="1" x14ac:dyDescent="0.25">
      <c r="A106" s="129" t="s">
        <v>123</v>
      </c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>
        <v>1736</v>
      </c>
      <c r="AJ106" s="140"/>
      <c r="AK106" s="130">
        <v>3068</v>
      </c>
      <c r="AL106" s="140"/>
      <c r="AM106" s="130">
        <v>4804</v>
      </c>
      <c r="AN106" s="130">
        <v>5021</v>
      </c>
      <c r="AO106" s="130">
        <v>5191</v>
      </c>
      <c r="AP106" s="130">
        <v>5519</v>
      </c>
      <c r="AQ106" s="130">
        <v>5758</v>
      </c>
      <c r="AR106" s="130">
        <v>6182</v>
      </c>
      <c r="AS106" s="141"/>
      <c r="AT106" s="90">
        <v>6399</v>
      </c>
      <c r="AU106" s="90">
        <v>6719</v>
      </c>
      <c r="AV106" s="90">
        <v>7854</v>
      </c>
      <c r="AW106" s="90">
        <v>7477</v>
      </c>
      <c r="AX106" s="90">
        <v>6427</v>
      </c>
      <c r="AY106" s="90">
        <v>5340</v>
      </c>
      <c r="AZ106" s="90">
        <v>5358</v>
      </c>
      <c r="BA106" s="137">
        <v>3981</v>
      </c>
      <c r="BB106" s="137">
        <f>BC106-BA106</f>
        <v>1277</v>
      </c>
      <c r="BC106" s="90">
        <v>5258</v>
      </c>
      <c r="BD106" s="90">
        <v>5605</v>
      </c>
      <c r="BE106" s="90"/>
      <c r="BF106" s="90">
        <v>2819</v>
      </c>
      <c r="BG106" s="90">
        <v>6080</v>
      </c>
      <c r="BH106" s="129" t="s">
        <v>205</v>
      </c>
      <c r="BI106" s="138"/>
      <c r="BJ106" s="138"/>
      <c r="BK106" s="90">
        <v>3261</v>
      </c>
      <c r="BL106" s="138"/>
      <c r="BM106" s="90">
        <f>BG106</f>
        <v>6080</v>
      </c>
      <c r="BN106" s="139">
        <f>BN80-BN105-BN107-BN108</f>
        <v>5297</v>
      </c>
      <c r="BO106" s="90">
        <v>5059</v>
      </c>
      <c r="BP106" s="90"/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</row>
    <row r="107" spans="1:78" s="24" customFormat="1" ht="15" customHeight="1" x14ac:dyDescent="0.25">
      <c r="A107" s="129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40"/>
      <c r="AK107" s="130"/>
      <c r="AL107" s="140"/>
      <c r="AM107" s="130"/>
      <c r="AN107" s="130"/>
      <c r="AO107" s="130"/>
      <c r="AP107" s="130"/>
      <c r="AQ107" s="130"/>
      <c r="AR107" s="130"/>
      <c r="AS107" s="141"/>
      <c r="AT107" s="90"/>
      <c r="AU107" s="90"/>
      <c r="AV107" s="90"/>
      <c r="AW107" s="90"/>
      <c r="AX107" s="90"/>
      <c r="AY107" s="90"/>
      <c r="AZ107" s="90"/>
      <c r="BA107" s="137"/>
      <c r="BB107" s="137"/>
      <c r="BC107" s="90"/>
      <c r="BD107" s="90"/>
      <c r="BE107" s="90"/>
      <c r="BF107" s="90"/>
      <c r="BG107" s="90"/>
      <c r="BH107" s="129" t="s">
        <v>206</v>
      </c>
      <c r="BI107" s="138"/>
      <c r="BJ107" s="138"/>
      <c r="BK107" s="90"/>
      <c r="BL107" s="138"/>
      <c r="BM107" s="90"/>
      <c r="BN107" s="90">
        <v>113</v>
      </c>
      <c r="BO107" s="90">
        <v>353</v>
      </c>
      <c r="BP107" s="90"/>
      <c r="BQ107" s="90"/>
      <c r="BR107" s="90"/>
      <c r="BS107" s="90"/>
      <c r="BT107" s="90"/>
      <c r="BU107" s="90"/>
      <c r="BV107" s="90"/>
      <c r="BW107" s="90"/>
      <c r="BX107" s="90"/>
      <c r="BY107" s="90"/>
      <c r="BZ107" s="90"/>
    </row>
    <row r="108" spans="1:78" s="24" customFormat="1" ht="15" customHeight="1" x14ac:dyDescent="0.25">
      <c r="A108" s="129"/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40"/>
      <c r="AK108" s="130"/>
      <c r="AL108" s="140"/>
      <c r="AM108" s="130"/>
      <c r="AN108" s="130"/>
      <c r="AO108" s="130"/>
      <c r="AP108" s="130"/>
      <c r="AQ108" s="130"/>
      <c r="AR108" s="130"/>
      <c r="AS108" s="141"/>
      <c r="AT108" s="90"/>
      <c r="AU108" s="90"/>
      <c r="AV108" s="90"/>
      <c r="AW108" s="90"/>
      <c r="AX108" s="90"/>
      <c r="AY108" s="90"/>
      <c r="AZ108" s="90"/>
      <c r="BA108" s="137"/>
      <c r="BB108" s="137"/>
      <c r="BC108" s="90"/>
      <c r="BD108" s="90"/>
      <c r="BE108" s="90"/>
      <c r="BF108" s="90"/>
      <c r="BG108" s="90"/>
      <c r="BH108" s="129" t="s">
        <v>207</v>
      </c>
      <c r="BI108" s="138"/>
      <c r="BJ108" s="138"/>
      <c r="BK108" s="90"/>
      <c r="BL108" s="138"/>
      <c r="BM108" s="90"/>
      <c r="BN108" s="90">
        <v>6</v>
      </c>
      <c r="BO108" s="90">
        <v>32</v>
      </c>
      <c r="BP108" s="90"/>
      <c r="BQ108" s="90"/>
      <c r="BR108" s="90"/>
      <c r="BS108" s="90"/>
      <c r="BT108" s="90"/>
      <c r="BU108" s="90"/>
      <c r="BV108" s="90"/>
      <c r="BW108" s="90"/>
      <c r="BX108" s="90"/>
      <c r="BY108" s="90"/>
      <c r="BZ108" s="90"/>
    </row>
    <row r="109" spans="1:78" s="102" customFormat="1" x14ac:dyDescent="0.25">
      <c r="A109" s="117" t="s">
        <v>128</v>
      </c>
      <c r="B109" s="133">
        <v>0</v>
      </c>
      <c r="C109" s="133">
        <v>0</v>
      </c>
      <c r="D109" s="133">
        <v>0</v>
      </c>
      <c r="E109" s="133">
        <v>0</v>
      </c>
      <c r="F109" s="133">
        <v>0</v>
      </c>
      <c r="G109" s="133">
        <v>0</v>
      </c>
      <c r="H109" s="133">
        <v>0</v>
      </c>
      <c r="I109" s="133">
        <v>0</v>
      </c>
      <c r="J109" s="133">
        <v>0</v>
      </c>
      <c r="K109" s="133">
        <v>0</v>
      </c>
      <c r="L109" s="133">
        <v>0</v>
      </c>
      <c r="M109" s="133">
        <v>0</v>
      </c>
      <c r="N109" s="133">
        <v>0</v>
      </c>
      <c r="O109" s="133">
        <v>0</v>
      </c>
      <c r="P109" s="133">
        <v>0</v>
      </c>
      <c r="Q109" s="133">
        <v>0</v>
      </c>
      <c r="R109" s="133">
        <v>0</v>
      </c>
      <c r="S109" s="133">
        <v>0</v>
      </c>
      <c r="T109" s="133">
        <v>0</v>
      </c>
      <c r="U109" s="133">
        <v>0</v>
      </c>
      <c r="V109" s="133">
        <v>0</v>
      </c>
      <c r="W109" s="133">
        <v>0</v>
      </c>
      <c r="X109" s="133">
        <v>0</v>
      </c>
      <c r="Y109" s="133">
        <v>0</v>
      </c>
      <c r="Z109" s="133">
        <v>0</v>
      </c>
      <c r="AA109" s="133">
        <v>0</v>
      </c>
      <c r="AB109" s="133">
        <v>0</v>
      </c>
      <c r="AC109" s="133">
        <v>0</v>
      </c>
      <c r="AD109" s="133">
        <v>0</v>
      </c>
      <c r="AE109" s="133">
        <v>0</v>
      </c>
      <c r="AF109" s="133">
        <v>0</v>
      </c>
      <c r="AG109" s="133">
        <v>0</v>
      </c>
      <c r="AH109" s="133">
        <v>0</v>
      </c>
      <c r="AI109" s="133">
        <v>1736</v>
      </c>
      <c r="AJ109" s="133">
        <v>0</v>
      </c>
      <c r="AK109" s="133">
        <v>3068</v>
      </c>
      <c r="AL109" s="133"/>
      <c r="AM109" s="133">
        <v>4804</v>
      </c>
      <c r="AN109" s="133">
        <v>5021</v>
      </c>
      <c r="AO109" s="133">
        <v>5191</v>
      </c>
      <c r="AP109" s="133">
        <v>5519</v>
      </c>
      <c r="AQ109" s="133">
        <v>5758</v>
      </c>
      <c r="AR109" s="133">
        <v>6182</v>
      </c>
      <c r="AS109" s="134"/>
      <c r="AT109" s="75">
        <f t="shared" ref="AT109:BG109" si="69">SUM(AT105:AT106)</f>
        <v>6399</v>
      </c>
      <c r="AU109" s="75">
        <f t="shared" si="69"/>
        <v>6719</v>
      </c>
      <c r="AV109" s="75">
        <f t="shared" si="69"/>
        <v>7854</v>
      </c>
      <c r="AW109" s="75">
        <f t="shared" si="69"/>
        <v>7477</v>
      </c>
      <c r="AX109" s="75">
        <f t="shared" si="69"/>
        <v>6427</v>
      </c>
      <c r="AY109" s="75">
        <f t="shared" si="69"/>
        <v>5340</v>
      </c>
      <c r="AZ109" s="75">
        <f t="shared" si="69"/>
        <v>5358</v>
      </c>
      <c r="BA109" s="75">
        <f t="shared" si="69"/>
        <v>3981</v>
      </c>
      <c r="BB109" s="75">
        <f t="shared" si="69"/>
        <v>1277</v>
      </c>
      <c r="BC109" s="75">
        <f t="shared" si="69"/>
        <v>5258</v>
      </c>
      <c r="BD109" s="75">
        <f t="shared" si="69"/>
        <v>5605</v>
      </c>
      <c r="BE109" s="75"/>
      <c r="BF109" s="75">
        <f>SUM(BF105:BF106)</f>
        <v>2819</v>
      </c>
      <c r="BG109" s="75">
        <f t="shared" si="69"/>
        <v>6080</v>
      </c>
      <c r="BH109" s="135" t="s">
        <v>128</v>
      </c>
      <c r="BI109" s="134"/>
      <c r="BJ109" s="134"/>
      <c r="BK109" s="75">
        <f>SUM(BK105:BK108)</f>
        <v>3261</v>
      </c>
      <c r="BL109" s="134"/>
      <c r="BM109" s="75">
        <f>SUM(BM105:BM108)</f>
        <v>6080</v>
      </c>
      <c r="BN109" s="75">
        <f t="shared" ref="BN109:BZ109" si="70">SUM(BN105:BN108)</f>
        <v>5722</v>
      </c>
      <c r="BO109" s="75">
        <f t="shared" si="70"/>
        <v>5873</v>
      </c>
      <c r="BP109" s="75">
        <f t="shared" si="70"/>
        <v>0</v>
      </c>
      <c r="BQ109" s="75">
        <f t="shared" si="70"/>
        <v>0</v>
      </c>
      <c r="BR109" s="75">
        <f t="shared" si="70"/>
        <v>0</v>
      </c>
      <c r="BS109" s="75">
        <f t="shared" si="70"/>
        <v>0</v>
      </c>
      <c r="BT109" s="75">
        <f t="shared" si="70"/>
        <v>0</v>
      </c>
      <c r="BU109" s="75">
        <f t="shared" si="70"/>
        <v>0</v>
      </c>
      <c r="BV109" s="75">
        <f t="shared" si="70"/>
        <v>0</v>
      </c>
      <c r="BW109" s="75">
        <f t="shared" si="70"/>
        <v>0</v>
      </c>
      <c r="BX109" s="75">
        <f t="shared" si="70"/>
        <v>0</v>
      </c>
      <c r="BY109" s="75">
        <f t="shared" si="70"/>
        <v>0</v>
      </c>
      <c r="BZ109" s="75">
        <f t="shared" si="70"/>
        <v>0</v>
      </c>
    </row>
    <row r="110" spans="1:78" x14ac:dyDescent="0.25">
      <c r="A110" s="60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73"/>
      <c r="AK110" s="61"/>
      <c r="AL110" s="73"/>
      <c r="AM110" s="61"/>
      <c r="AN110" s="61"/>
      <c r="AO110" s="61"/>
      <c r="AP110" s="61"/>
      <c r="AQ110" s="61"/>
      <c r="AR110" s="61"/>
      <c r="AS110" s="73"/>
      <c r="AT110" s="61"/>
      <c r="AU110" s="61"/>
      <c r="AV110" s="61"/>
      <c r="AW110" s="61"/>
      <c r="AX110" s="61"/>
      <c r="AY110" s="61"/>
      <c r="AZ110" s="61"/>
      <c r="BA110" s="73"/>
      <c r="BB110" s="73"/>
      <c r="BC110" s="61"/>
      <c r="BD110" s="61"/>
      <c r="BE110" s="61"/>
      <c r="BF110" s="61"/>
      <c r="BG110" s="61"/>
      <c r="BH110" s="60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</row>
    <row r="111" spans="1:78" s="59" customFormat="1" x14ac:dyDescent="0.25">
      <c r="A111" s="103" t="s">
        <v>208</v>
      </c>
      <c r="B111" s="104"/>
      <c r="C111" s="105">
        <v>43831</v>
      </c>
      <c r="D111" s="105">
        <v>43862</v>
      </c>
      <c r="E111" s="105">
        <v>43891</v>
      </c>
      <c r="F111" s="105">
        <v>43922</v>
      </c>
      <c r="G111" s="105">
        <v>43952</v>
      </c>
      <c r="H111" s="105">
        <v>43983</v>
      </c>
      <c r="I111" s="105">
        <v>44013</v>
      </c>
      <c r="J111" s="105">
        <v>44044</v>
      </c>
      <c r="K111" s="105">
        <v>44075</v>
      </c>
      <c r="L111" s="105">
        <v>44105</v>
      </c>
      <c r="M111" s="105">
        <v>44136</v>
      </c>
      <c r="N111" s="105">
        <v>44166</v>
      </c>
      <c r="O111" s="104"/>
      <c r="P111" s="105">
        <v>44197</v>
      </c>
      <c r="Q111" s="105">
        <v>44228</v>
      </c>
      <c r="R111" s="105">
        <v>44256</v>
      </c>
      <c r="S111" s="105">
        <v>44287</v>
      </c>
      <c r="T111" s="105">
        <v>44317</v>
      </c>
      <c r="U111" s="105">
        <v>44348</v>
      </c>
      <c r="V111" s="105">
        <v>44378</v>
      </c>
      <c r="W111" s="105">
        <v>44409</v>
      </c>
      <c r="X111" s="105">
        <v>44440</v>
      </c>
      <c r="Y111" s="105">
        <v>44470</v>
      </c>
      <c r="Z111" s="105">
        <v>44501</v>
      </c>
      <c r="AA111" s="105">
        <v>44531</v>
      </c>
      <c r="AB111" s="104"/>
      <c r="AC111" s="105">
        <v>44562</v>
      </c>
      <c r="AD111" s="105">
        <v>44593</v>
      </c>
      <c r="AE111" s="105">
        <v>44621</v>
      </c>
      <c r="AF111" s="105">
        <v>44652</v>
      </c>
      <c r="AG111" s="105">
        <v>44682</v>
      </c>
      <c r="AH111" s="105">
        <v>44713</v>
      </c>
      <c r="AI111" s="105" t="s">
        <v>103</v>
      </c>
      <c r="AJ111" s="106" t="s">
        <v>3</v>
      </c>
      <c r="AK111" s="105" t="s">
        <v>105</v>
      </c>
      <c r="AL111" s="106"/>
      <c r="AM111" s="105">
        <v>44743</v>
      </c>
      <c r="AN111" s="105">
        <v>44774</v>
      </c>
      <c r="AO111" s="105">
        <v>44805</v>
      </c>
      <c r="AP111" s="105">
        <v>44835</v>
      </c>
      <c r="AQ111" s="105">
        <v>44866</v>
      </c>
      <c r="AR111" s="105">
        <v>44896</v>
      </c>
      <c r="AS111" s="107"/>
      <c r="AT111" s="41" t="e">
        <f t="shared" ref="AT111:BD111" ca="1" si="71">AT$4</f>
        <v>#NAME?</v>
      </c>
      <c r="AU111" s="41" t="e">
        <f t="shared" ca="1" si="71"/>
        <v>#NAME?</v>
      </c>
      <c r="AV111" s="41" t="e">
        <f t="shared" ca="1" si="71"/>
        <v>#NAME?</v>
      </c>
      <c r="AW111" s="41" t="e">
        <f t="shared" ca="1" si="71"/>
        <v>#NAME?</v>
      </c>
      <c r="AX111" s="41" t="e">
        <f t="shared" ca="1" si="71"/>
        <v>#NAME?</v>
      </c>
      <c r="AY111" s="41" t="e">
        <f t="shared" ca="1" si="71"/>
        <v>#NAME?</v>
      </c>
      <c r="AZ111" s="41" t="e">
        <f t="shared" ca="1" si="71"/>
        <v>#NAME?</v>
      </c>
      <c r="BA111" s="42" t="str">
        <f t="shared" si="71"/>
        <v>1 - 24 de Ago-23</v>
      </c>
      <c r="BB111" s="42" t="str">
        <f t="shared" si="71"/>
        <v>24 - 31 de Ago-23</v>
      </c>
      <c r="BC111" s="41" t="e">
        <f t="shared" ca="1" si="71"/>
        <v>#NAME?</v>
      </c>
      <c r="BD111" s="41" t="e">
        <f t="shared" ca="1" si="71"/>
        <v>#NAME?</v>
      </c>
      <c r="BE111" s="41"/>
      <c r="BF111" s="41" t="str">
        <f>BF$4</f>
        <v>01 - 15-Out-2023</v>
      </c>
      <c r="BG111" s="41" t="e">
        <f ca="1">BG$4</f>
        <v>#NAME?</v>
      </c>
      <c r="BH111" s="108" t="s">
        <v>209</v>
      </c>
      <c r="BI111" s="109"/>
      <c r="BJ111" s="109"/>
      <c r="BK111" s="63" t="str">
        <f t="shared" ref="BK111:BZ111" si="72">BK$4</f>
        <v>16 - 31-Out-2023</v>
      </c>
      <c r="BL111" s="109"/>
      <c r="BM111" s="63">
        <f t="shared" si="72"/>
        <v>45200</v>
      </c>
      <c r="BN111" s="44" t="e">
        <f t="shared" ca="1" si="72"/>
        <v>#NAME?</v>
      </c>
      <c r="BO111" s="44" t="e">
        <f t="shared" ca="1" si="72"/>
        <v>#NAME?</v>
      </c>
      <c r="BP111" s="58" t="e">
        <f t="shared" ca="1" si="72"/>
        <v>#NAME?</v>
      </c>
      <c r="BQ111" s="58" t="e">
        <f t="shared" ca="1" si="72"/>
        <v>#NAME?</v>
      </c>
      <c r="BR111" s="58" t="e">
        <f t="shared" ca="1" si="72"/>
        <v>#NAME?</v>
      </c>
      <c r="BS111" s="58" t="e">
        <f t="shared" ca="1" si="72"/>
        <v>#NAME?</v>
      </c>
      <c r="BT111" s="58" t="e">
        <f t="shared" ca="1" si="72"/>
        <v>#NAME?</v>
      </c>
      <c r="BU111" s="58" t="e">
        <f t="shared" ca="1" si="72"/>
        <v>#NAME?</v>
      </c>
      <c r="BV111" s="58" t="e">
        <f t="shared" ca="1" si="72"/>
        <v>#NAME?</v>
      </c>
      <c r="BW111" s="58" t="e">
        <f t="shared" ca="1" si="72"/>
        <v>#NAME?</v>
      </c>
      <c r="BX111" s="58" t="e">
        <f t="shared" ca="1" si="72"/>
        <v>#NAME?</v>
      </c>
      <c r="BY111" s="58" t="e">
        <f t="shared" ca="1" si="72"/>
        <v>#NAME?</v>
      </c>
      <c r="BZ111" s="58" t="e">
        <f t="shared" ca="1" si="72"/>
        <v>#NAME?</v>
      </c>
    </row>
    <row r="112" spans="1:78" s="24" customFormat="1" x14ac:dyDescent="0.25">
      <c r="A112" s="129" t="s">
        <v>210</v>
      </c>
      <c r="B112" s="130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>
        <v>3</v>
      </c>
      <c r="AJ112" s="131"/>
      <c r="AK112" s="131">
        <v>10</v>
      </c>
      <c r="AL112" s="131"/>
      <c r="AM112" s="131">
        <v>13</v>
      </c>
      <c r="AN112" s="131">
        <v>19</v>
      </c>
      <c r="AO112" s="131">
        <v>12</v>
      </c>
      <c r="AP112" s="131">
        <v>13</v>
      </c>
      <c r="AQ112" s="131">
        <v>9</v>
      </c>
      <c r="AR112" s="131">
        <v>14</v>
      </c>
      <c r="AS112" s="125"/>
      <c r="AT112" s="31">
        <v>16</v>
      </c>
      <c r="AU112" s="31">
        <v>8</v>
      </c>
      <c r="AV112" s="31">
        <v>11</v>
      </c>
      <c r="AW112" s="31">
        <v>14</v>
      </c>
      <c r="AX112" s="31">
        <v>13</v>
      </c>
      <c r="AY112" s="31">
        <v>12</v>
      </c>
      <c r="AZ112" s="31">
        <v>12</v>
      </c>
      <c r="BA112" s="31">
        <v>10</v>
      </c>
      <c r="BB112" s="31">
        <v>2</v>
      </c>
      <c r="BC112" s="31">
        <v>12</v>
      </c>
      <c r="BD112" s="31">
        <v>19</v>
      </c>
      <c r="BE112" s="31"/>
      <c r="BF112" s="31">
        <v>3</v>
      </c>
      <c r="BG112" s="31">
        <f>BF112+BK112</f>
        <v>14</v>
      </c>
      <c r="BH112" s="124" t="s">
        <v>210</v>
      </c>
      <c r="BI112" s="125"/>
      <c r="BJ112" s="125"/>
      <c r="BK112" s="31">
        <v>11</v>
      </c>
      <c r="BL112" s="125"/>
      <c r="BM112" s="31">
        <f>BG112</f>
        <v>14</v>
      </c>
      <c r="BN112" s="45">
        <v>19</v>
      </c>
      <c r="BO112" s="31">
        <v>20</v>
      </c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</row>
    <row r="113" spans="1:78" s="24" customFormat="1" x14ac:dyDescent="0.25">
      <c r="A113" s="129" t="s">
        <v>211</v>
      </c>
      <c r="B113" s="130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25"/>
      <c r="AT113" s="31"/>
      <c r="AU113" s="31"/>
      <c r="AV113" s="31"/>
      <c r="AW113" s="31"/>
      <c r="AX113" s="31">
        <v>0</v>
      </c>
      <c r="AY113" s="31">
        <v>0</v>
      </c>
      <c r="AZ113" s="31">
        <v>1</v>
      </c>
      <c r="BA113" s="31">
        <v>0</v>
      </c>
      <c r="BB113" s="31">
        <v>0</v>
      </c>
      <c r="BC113" s="31">
        <v>0</v>
      </c>
      <c r="BD113" s="31">
        <v>0</v>
      </c>
      <c r="BE113" s="31"/>
      <c r="BF113" s="31">
        <v>0</v>
      </c>
      <c r="BG113" s="31">
        <f>BF113+BK113</f>
        <v>0</v>
      </c>
      <c r="BH113" s="124" t="s">
        <v>211</v>
      </c>
      <c r="BI113" s="125"/>
      <c r="BJ113" s="125"/>
      <c r="BK113" s="31">
        <v>0</v>
      </c>
      <c r="BL113" s="125"/>
      <c r="BM113" s="31">
        <f>BG113</f>
        <v>0</v>
      </c>
      <c r="BN113" s="45">
        <v>0</v>
      </c>
      <c r="BO113" s="31">
        <v>0</v>
      </c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</row>
    <row r="114" spans="1:78" s="24" customFormat="1" x14ac:dyDescent="0.25">
      <c r="A114" s="129" t="s">
        <v>212</v>
      </c>
      <c r="B114" s="130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>
        <v>0</v>
      </c>
      <c r="AJ114" s="131"/>
      <c r="AK114" s="131">
        <v>0</v>
      </c>
      <c r="AL114" s="131"/>
      <c r="AM114" s="131">
        <v>0</v>
      </c>
      <c r="AN114" s="131">
        <v>1</v>
      </c>
      <c r="AO114" s="131">
        <v>3</v>
      </c>
      <c r="AP114" s="131">
        <v>2</v>
      </c>
      <c r="AQ114" s="131">
        <v>2</v>
      </c>
      <c r="AR114" s="131">
        <v>3</v>
      </c>
      <c r="AS114" s="125"/>
      <c r="AT114" s="31">
        <v>0</v>
      </c>
      <c r="AU114" s="31">
        <v>44</v>
      </c>
      <c r="AV114" s="31">
        <v>1</v>
      </c>
      <c r="AW114" s="31">
        <v>2</v>
      </c>
      <c r="AX114" s="31">
        <v>0</v>
      </c>
      <c r="AY114" s="31">
        <v>3</v>
      </c>
      <c r="AZ114" s="31">
        <v>1</v>
      </c>
      <c r="BA114" s="31">
        <v>3</v>
      </c>
      <c r="BB114" s="31">
        <v>1</v>
      </c>
      <c r="BC114" s="31">
        <v>4</v>
      </c>
      <c r="BD114" s="31">
        <v>0</v>
      </c>
      <c r="BE114" s="31"/>
      <c r="BF114" s="31">
        <v>0</v>
      </c>
      <c r="BG114" s="31">
        <f>BF114+BK114</f>
        <v>2</v>
      </c>
      <c r="BH114" s="124" t="s">
        <v>212</v>
      </c>
      <c r="BI114" s="125"/>
      <c r="BJ114" s="125"/>
      <c r="BK114" s="31">
        <v>2</v>
      </c>
      <c r="BL114" s="125"/>
      <c r="BM114" s="31">
        <f>BG114</f>
        <v>2</v>
      </c>
      <c r="BN114" s="45">
        <v>1</v>
      </c>
      <c r="BO114" s="31">
        <v>1</v>
      </c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</row>
    <row r="115" spans="1:78" s="24" customFormat="1" x14ac:dyDescent="0.25">
      <c r="A115" s="129" t="s">
        <v>213</v>
      </c>
      <c r="B115" s="130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1"/>
      <c r="AH115" s="131"/>
      <c r="AI115" s="131">
        <v>4</v>
      </c>
      <c r="AJ115" s="131"/>
      <c r="AK115" s="131">
        <v>15</v>
      </c>
      <c r="AL115" s="131"/>
      <c r="AM115" s="131">
        <v>19</v>
      </c>
      <c r="AN115" s="131">
        <v>29</v>
      </c>
      <c r="AO115" s="131">
        <v>21</v>
      </c>
      <c r="AP115" s="131">
        <v>31</v>
      </c>
      <c r="AQ115" s="131">
        <v>31</v>
      </c>
      <c r="AR115" s="131">
        <v>22</v>
      </c>
      <c r="AS115" s="125"/>
      <c r="AT115" s="31">
        <v>39</v>
      </c>
      <c r="AU115" s="31">
        <v>2</v>
      </c>
      <c r="AV115" s="31">
        <v>44</v>
      </c>
      <c r="AW115" s="31">
        <v>30</v>
      </c>
      <c r="AX115" s="31">
        <v>30</v>
      </c>
      <c r="AY115" s="31">
        <v>26</v>
      </c>
      <c r="AZ115" s="31">
        <v>26</v>
      </c>
      <c r="BA115" s="31">
        <v>14</v>
      </c>
      <c r="BB115" s="31">
        <v>4</v>
      </c>
      <c r="BC115" s="31">
        <v>18</v>
      </c>
      <c r="BD115" s="31">
        <v>32</v>
      </c>
      <c r="BE115" s="31"/>
      <c r="BF115" s="31">
        <v>14</v>
      </c>
      <c r="BG115" s="31">
        <f>BF115+BK115</f>
        <v>27</v>
      </c>
      <c r="BH115" s="124" t="s">
        <v>213</v>
      </c>
      <c r="BI115" s="125"/>
      <c r="BJ115" s="125"/>
      <c r="BK115" s="31">
        <v>13</v>
      </c>
      <c r="BL115" s="125"/>
      <c r="BM115" s="31">
        <f>BG115</f>
        <v>27</v>
      </c>
      <c r="BN115" s="45">
        <v>30</v>
      </c>
      <c r="BO115" s="31">
        <v>33</v>
      </c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</row>
    <row r="116" spans="1:78" s="102" customFormat="1" x14ac:dyDescent="0.25">
      <c r="A116" s="117" t="s">
        <v>128</v>
      </c>
      <c r="B116" s="133">
        <v>0</v>
      </c>
      <c r="C116" s="133">
        <v>0</v>
      </c>
      <c r="D116" s="133">
        <v>0</v>
      </c>
      <c r="E116" s="133">
        <v>0</v>
      </c>
      <c r="F116" s="133">
        <v>0</v>
      </c>
      <c r="G116" s="133">
        <v>0</v>
      </c>
      <c r="H116" s="133">
        <v>0</v>
      </c>
      <c r="I116" s="133">
        <v>0</v>
      </c>
      <c r="J116" s="133">
        <v>0</v>
      </c>
      <c r="K116" s="133">
        <v>0</v>
      </c>
      <c r="L116" s="133">
        <v>0</v>
      </c>
      <c r="M116" s="133">
        <v>0</v>
      </c>
      <c r="N116" s="133">
        <v>0</v>
      </c>
      <c r="O116" s="133">
        <v>0</v>
      </c>
      <c r="P116" s="133">
        <v>0</v>
      </c>
      <c r="Q116" s="133">
        <v>0</v>
      </c>
      <c r="R116" s="133">
        <v>0</v>
      </c>
      <c r="S116" s="133">
        <v>0</v>
      </c>
      <c r="T116" s="133">
        <v>0</v>
      </c>
      <c r="U116" s="133">
        <v>0</v>
      </c>
      <c r="V116" s="133">
        <v>0</v>
      </c>
      <c r="W116" s="133">
        <v>0</v>
      </c>
      <c r="X116" s="133">
        <v>0</v>
      </c>
      <c r="Y116" s="133">
        <v>0</v>
      </c>
      <c r="Z116" s="133">
        <v>0</v>
      </c>
      <c r="AA116" s="133">
        <v>0</v>
      </c>
      <c r="AB116" s="133">
        <v>0</v>
      </c>
      <c r="AC116" s="133">
        <v>0</v>
      </c>
      <c r="AD116" s="133">
        <v>0</v>
      </c>
      <c r="AE116" s="133">
        <v>0</v>
      </c>
      <c r="AF116" s="133">
        <v>0</v>
      </c>
      <c r="AG116" s="133">
        <v>0</v>
      </c>
      <c r="AH116" s="133">
        <v>0</v>
      </c>
      <c r="AI116" s="133">
        <v>7</v>
      </c>
      <c r="AJ116" s="133">
        <v>0</v>
      </c>
      <c r="AK116" s="133">
        <v>25</v>
      </c>
      <c r="AL116" s="133"/>
      <c r="AM116" s="133">
        <v>32</v>
      </c>
      <c r="AN116" s="133">
        <v>49</v>
      </c>
      <c r="AO116" s="133">
        <v>36</v>
      </c>
      <c r="AP116" s="133">
        <v>46</v>
      </c>
      <c r="AQ116" s="133">
        <v>42</v>
      </c>
      <c r="AR116" s="133">
        <v>39</v>
      </c>
      <c r="AS116" s="134"/>
      <c r="AT116" s="75">
        <f t="shared" ref="AT116:BZ116" si="73">SUM(AT112:AT115)</f>
        <v>55</v>
      </c>
      <c r="AU116" s="75">
        <f t="shared" si="73"/>
        <v>54</v>
      </c>
      <c r="AV116" s="75">
        <f t="shared" si="73"/>
        <v>56</v>
      </c>
      <c r="AW116" s="75">
        <f t="shared" si="73"/>
        <v>46</v>
      </c>
      <c r="AX116" s="75">
        <f t="shared" si="73"/>
        <v>43</v>
      </c>
      <c r="AY116" s="75">
        <f t="shared" si="73"/>
        <v>41</v>
      </c>
      <c r="AZ116" s="75">
        <f t="shared" si="73"/>
        <v>40</v>
      </c>
      <c r="BA116" s="75">
        <f t="shared" si="73"/>
        <v>27</v>
      </c>
      <c r="BB116" s="75">
        <f t="shared" si="73"/>
        <v>7</v>
      </c>
      <c r="BC116" s="75">
        <f t="shared" si="73"/>
        <v>34</v>
      </c>
      <c r="BD116" s="75">
        <f t="shared" si="73"/>
        <v>51</v>
      </c>
      <c r="BE116" s="75"/>
      <c r="BF116" s="75">
        <f>SUM(BF112:BF115)</f>
        <v>17</v>
      </c>
      <c r="BG116" s="75">
        <f t="shared" si="73"/>
        <v>43</v>
      </c>
      <c r="BH116" s="135" t="s">
        <v>128</v>
      </c>
      <c r="BI116" s="134"/>
      <c r="BJ116" s="134"/>
      <c r="BK116" s="75">
        <f>SUM(BK112:BK115)</f>
        <v>26</v>
      </c>
      <c r="BL116" s="134"/>
      <c r="BM116" s="75">
        <f t="shared" si="73"/>
        <v>43</v>
      </c>
      <c r="BN116" s="75">
        <f t="shared" si="73"/>
        <v>50</v>
      </c>
      <c r="BO116" s="75">
        <f t="shared" si="73"/>
        <v>54</v>
      </c>
      <c r="BP116" s="75">
        <f t="shared" si="73"/>
        <v>0</v>
      </c>
      <c r="BQ116" s="75">
        <f t="shared" si="73"/>
        <v>0</v>
      </c>
      <c r="BR116" s="75">
        <f t="shared" si="73"/>
        <v>0</v>
      </c>
      <c r="BS116" s="75">
        <f t="shared" si="73"/>
        <v>0</v>
      </c>
      <c r="BT116" s="75">
        <f t="shared" si="73"/>
        <v>0</v>
      </c>
      <c r="BU116" s="75">
        <f t="shared" si="73"/>
        <v>0</v>
      </c>
      <c r="BV116" s="75">
        <f t="shared" si="73"/>
        <v>0</v>
      </c>
      <c r="BW116" s="75">
        <f t="shared" si="73"/>
        <v>0</v>
      </c>
      <c r="BX116" s="75">
        <f t="shared" si="73"/>
        <v>0</v>
      </c>
      <c r="BY116" s="75">
        <f t="shared" si="73"/>
        <v>0</v>
      </c>
      <c r="BZ116" s="75">
        <f t="shared" si="73"/>
        <v>0</v>
      </c>
    </row>
  </sheetData>
  <mergeCells count="50">
    <mergeCell ref="A2:BZ2"/>
    <mergeCell ref="B3:AI3"/>
    <mergeCell ref="AJ3:BG3"/>
    <mergeCell ref="BI3:BZ3"/>
    <mergeCell ref="B22:B24"/>
    <mergeCell ref="O22:O24"/>
    <mergeCell ref="AB22:AB24"/>
    <mergeCell ref="AJ22:AJ24"/>
    <mergeCell ref="AL22:AL25"/>
    <mergeCell ref="AS22:AS26"/>
    <mergeCell ref="BE22:BE26"/>
    <mergeCell ref="BI22:BI26"/>
    <mergeCell ref="BJ22:BJ26"/>
    <mergeCell ref="BL22:BL26"/>
    <mergeCell ref="BI30:BI34"/>
    <mergeCell ref="BJ30:BJ34"/>
    <mergeCell ref="BL30:BL34"/>
    <mergeCell ref="B44:B49"/>
    <mergeCell ref="O44:O49"/>
    <mergeCell ref="AB44:AB49"/>
    <mergeCell ref="AJ44:AJ49"/>
    <mergeCell ref="AL44:AL49"/>
    <mergeCell ref="AS44:AS50"/>
    <mergeCell ref="BE44:BE50"/>
    <mergeCell ref="BI44:BI50"/>
    <mergeCell ref="BJ44:BJ50"/>
    <mergeCell ref="BL44:BL50"/>
    <mergeCell ref="B54:B59"/>
    <mergeCell ref="O54:O59"/>
    <mergeCell ref="AB54:AB59"/>
    <mergeCell ref="AJ54:AJ59"/>
    <mergeCell ref="AL54:AL59"/>
    <mergeCell ref="AK57:AK59"/>
    <mergeCell ref="BJ54:BJ59"/>
    <mergeCell ref="BL54:BL59"/>
    <mergeCell ref="AT57:AT59"/>
    <mergeCell ref="AU57:AU59"/>
    <mergeCell ref="AW57:AW59"/>
    <mergeCell ref="AX57:AX59"/>
    <mergeCell ref="AY57:AY59"/>
    <mergeCell ref="AQ57:AQ59"/>
    <mergeCell ref="AR57:AR59"/>
    <mergeCell ref="AS54:AS59"/>
    <mergeCell ref="BE54:BE59"/>
    <mergeCell ref="BI54:BI59"/>
    <mergeCell ref="AJ100:AJ101"/>
    <mergeCell ref="AL100:AL101"/>
    <mergeCell ref="AN57:AN59"/>
    <mergeCell ref="AO57:AO59"/>
    <mergeCell ref="AP57:AP59"/>
  </mergeCells>
  <printOptions horizontalCentered="1"/>
  <pageMargins left="0" right="0" top="0.39370078740157483" bottom="0.39370078740157483" header="0" footer="0"/>
  <pageSetup paperSize="9" scale="93" firstPageNumber="0" fitToHeight="3" orientation="portrait" horizontalDpi="300" verticalDpi="300" r:id="rId1"/>
  <headerFooter>
    <oddHeader>&amp;C&amp;A</oddHeader>
    <oddFooter>&amp;C
Diretoria Geral - HETRIN&amp;RPágina &amp;P de &amp;N</oddFooter>
  </headerFooter>
  <rowBreaks count="2" manualBreakCount="2">
    <brk id="51" max="77" man="1"/>
    <brk id="97" max="77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ECA81CAE9DC34B9814631C031A7C65" ma:contentTypeVersion="18" ma:contentTypeDescription="Crie um novo documento." ma:contentTypeScope="" ma:versionID="124c8e3b81de3ef9e9a209219a69b41e">
  <xsd:schema xmlns:xsd="http://www.w3.org/2001/XMLSchema" xmlns:xs="http://www.w3.org/2001/XMLSchema" xmlns:p="http://schemas.microsoft.com/office/2006/metadata/properties" xmlns:ns2="2b11386b-8f3d-4616-955c-813d9becafba" xmlns:ns3="da060235-b8f0-4fc1-a103-13825ee04cb5" targetNamespace="http://schemas.microsoft.com/office/2006/metadata/properties" ma:root="true" ma:fieldsID="8342c35cb8b2e0f12915cfdd9d2f72cb" ns2:_="" ns3:_="">
    <xsd:import namespace="2b11386b-8f3d-4616-955c-813d9becafba"/>
    <xsd:import namespace="da060235-b8f0-4fc1-a103-13825ee04c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11386b-8f3d-4616-955c-813d9becaf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b0780d0-94e4-4525-805b-78c4a9c3c3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060235-b8f0-4fc1-a103-13825ee04c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c7a923a-e03d-42da-8e7a-0269bf0197a6}" ma:internalName="TaxCatchAll" ma:showField="CatchAllData" ma:web="da060235-b8f0-4fc1-a103-13825ee04c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1A85BC-00E6-4218-901F-AAD28C0E5B46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81F55EB-EC78-429A-911A-5C75ABF235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11386b-8f3d-4616-955c-813d9becafba"/>
    <ds:schemaRef ds:uri="da060235-b8f0-4fc1-a103-13825ee04c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2CD477-106F-4134-A655-45A5A68A8E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Desempenho3Adt</vt:lpstr>
      <vt:lpstr>Desempenho4Adt</vt:lpstr>
      <vt:lpstr>Produção3Adt</vt:lpstr>
      <vt:lpstr>Produção4Adt</vt:lpstr>
      <vt:lpstr>Desempenho3Adt!Area_de_impressao</vt:lpstr>
      <vt:lpstr>Desempenho4Adt!Area_de_impressao</vt:lpstr>
      <vt:lpstr>Produção3Adt!Area_de_impressao</vt:lpstr>
      <vt:lpstr>Produção4Adt!Area_de_impressao</vt:lpstr>
      <vt:lpstr>Desempenho3Adt!Titulos_de_impressao</vt:lpstr>
      <vt:lpstr>Desempenho4Adt!Titulos_de_impressao</vt:lpstr>
      <vt:lpstr>Produção3Adt!Titulos_de_impressao</vt:lpstr>
      <vt:lpstr>Produção4Adt!Titulos_de_impressao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Eber Pires</dc:creator>
  <cp:keywords/>
  <dc:description/>
  <cp:lastModifiedBy>Raquel Vaccari Viana</cp:lastModifiedBy>
  <cp:revision/>
  <dcterms:created xsi:type="dcterms:W3CDTF">2024-04-18T13:03:09Z</dcterms:created>
  <dcterms:modified xsi:type="dcterms:W3CDTF">2024-04-18T14:59:42Z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Eber Pires;Sérgio Vasquez;Anna Paula Duarte Moreira;Raquel Vaccari</vt:lpwstr>
  </property>
  <property fmtid="{D5CDD505-2E9C-101B-9397-08002B2CF9AE}" pid="3" name="SharedWithUsers">
    <vt:lpwstr>12;#Eber Pires;#9;#Sérgio Vasquez;#14;#Anna Paula Duarte Moreira;#314;#Raquel Vaccari</vt:lpwstr>
  </property>
</Properties>
</file>